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arning\SAGHF\Session\"/>
    </mc:Choice>
  </mc:AlternateContent>
  <xr:revisionPtr revIDLastSave="0" documentId="13_ncr:1_{08BE86D2-DE9E-4E7D-A989-5935F967B6BA}" xr6:coauthVersionLast="47" xr6:coauthVersionMax="47" xr10:uidLastSave="{00000000-0000-0000-0000-000000000000}"/>
  <bookViews>
    <workbookView xWindow="-108" yWindow="-108" windowWidth="23256" windowHeight="12720" activeTab="1" xr2:uid="{989428CF-ADBC-46B9-9831-EA38E4FA9A0F}"/>
  </bookViews>
  <sheets>
    <sheet name="Story Forces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  <c r="L8" i="3"/>
  <c r="K8" i="3"/>
  <c r="H8" i="3"/>
  <c r="L7" i="3"/>
  <c r="K7" i="3"/>
  <c r="H7" i="3"/>
  <c r="L6" i="3"/>
  <c r="K6" i="3"/>
  <c r="H6" i="3"/>
  <c r="L5" i="3"/>
  <c r="K5" i="3"/>
  <c r="H5" i="3"/>
  <c r="I5" i="3" s="1"/>
  <c r="M7" i="2"/>
  <c r="H7" i="2"/>
  <c r="K7" i="2"/>
  <c r="L7" i="2"/>
  <c r="H8" i="2"/>
  <c r="K8" i="2"/>
  <c r="L8" i="2"/>
  <c r="H9" i="2"/>
  <c r="K9" i="2"/>
  <c r="L9" i="2"/>
  <c r="H10" i="2"/>
  <c r="K10" i="2"/>
  <c r="L10" i="2"/>
  <c r="H11" i="2"/>
  <c r="K11" i="2"/>
  <c r="L11" i="2"/>
  <c r="H12" i="2"/>
  <c r="K12" i="2"/>
  <c r="L12" i="2"/>
  <c r="G20" i="2"/>
  <c r="L5" i="2"/>
  <c r="H5" i="2"/>
  <c r="I5" i="2" s="1"/>
  <c r="J5" i="2" s="1"/>
  <c r="L6" i="2"/>
  <c r="K6" i="2"/>
  <c r="K5" i="2"/>
  <c r="H6" i="2"/>
  <c r="J5" i="3" l="1"/>
  <c r="N5" i="3" s="1"/>
  <c r="I6" i="3"/>
  <c r="J6" i="3" s="1"/>
  <c r="M5" i="2"/>
  <c r="N5" i="2"/>
  <c r="I6" i="2"/>
  <c r="I7" i="2" s="1"/>
  <c r="J7" i="2" s="1"/>
  <c r="I7" i="3" l="1"/>
  <c r="N6" i="3"/>
  <c r="M6" i="3"/>
  <c r="M5" i="3"/>
  <c r="N7" i="2"/>
  <c r="I8" i="2"/>
  <c r="J8" i="2" s="1"/>
  <c r="M8" i="2" s="1"/>
  <c r="J6" i="2"/>
  <c r="I8" i="3" l="1"/>
  <c r="J7" i="3"/>
  <c r="M6" i="2"/>
  <c r="N6" i="2"/>
  <c r="I9" i="2"/>
  <c r="J9" i="2" s="1"/>
  <c r="N8" i="2"/>
  <c r="N7" i="3" l="1"/>
  <c r="M7" i="3"/>
  <c r="J8" i="3"/>
  <c r="I10" i="2"/>
  <c r="I11" i="2" s="1"/>
  <c r="J10" i="2"/>
  <c r="N9" i="2"/>
  <c r="M9" i="2"/>
  <c r="N8" i="3" l="1"/>
  <c r="M8" i="3"/>
  <c r="I12" i="2"/>
  <c r="J12" i="2" s="1"/>
  <c r="J11" i="2"/>
  <c r="M10" i="2"/>
  <c r="N10" i="2"/>
  <c r="N11" i="2" l="1"/>
  <c r="M11" i="2"/>
  <c r="M12" i="2"/>
  <c r="N12" i="2"/>
</calcChain>
</file>

<file path=xl/sharedStrings.xml><?xml version="1.0" encoding="utf-8"?>
<sst xmlns="http://schemas.openxmlformats.org/spreadsheetml/2006/main" count="78" uniqueCount="32">
  <si>
    <t>TABLE:  Story Forces</t>
  </si>
  <si>
    <t>Story</t>
  </si>
  <si>
    <t>Load Case/Combo</t>
  </si>
  <si>
    <t>kN</t>
  </si>
  <si>
    <t>Story8</t>
  </si>
  <si>
    <t>EX</t>
  </si>
  <si>
    <t>Story7</t>
  </si>
  <si>
    <t>Story6</t>
  </si>
  <si>
    <t>Story5</t>
  </si>
  <si>
    <t>Story4</t>
  </si>
  <si>
    <t>Story3</t>
  </si>
  <si>
    <t>Story2</t>
  </si>
  <si>
    <t>Story1</t>
  </si>
  <si>
    <t>Mass X</t>
  </si>
  <si>
    <t>Cumulative X</t>
  </si>
  <si>
    <t>kg</t>
  </si>
  <si>
    <t>TABLE:  Centers of Mass and Rigidity</t>
  </si>
  <si>
    <t>Fpu</t>
  </si>
  <si>
    <t>Fpu-Min</t>
  </si>
  <si>
    <t>OMEGA</t>
  </si>
  <si>
    <t>A</t>
  </si>
  <si>
    <t>I</t>
  </si>
  <si>
    <t>VX-bottom</t>
  </si>
  <si>
    <t>VX-Top</t>
  </si>
  <si>
    <t>User Coeficient</t>
  </si>
  <si>
    <t>User Coeficient amplified</t>
  </si>
  <si>
    <t>وزن  طبقه</t>
  </si>
  <si>
    <t>وزن  تجمعی طبقه</t>
  </si>
  <si>
    <t>PENT</t>
  </si>
  <si>
    <t>ROOF</t>
  </si>
  <si>
    <t>S2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</si>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</sst>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FD0B-3D8B-4A5A-92EE-3C701DEB430F}">
  <dimension ref="A1:N27"/>
  <sheetViews>
    <sheetView topLeftCell="D1" zoomScale="160" zoomScaleNormal="160" workbookViewId="0">
      <selection activeCell="G15" sqref="A1:XFD1048576"/>
    </sheetView>
  </sheetViews>
  <sheetFormatPr defaultRowHeight="14.4" x14ac:dyDescent="0.3"/>
  <cols>
    <col min="1" max="1" width="8.5546875" customWidth="1"/>
    <col min="2" max="2" width="6.5546875" customWidth="1"/>
    <col min="3" max="3" width="10.44140625" customWidth="1"/>
    <col min="4" max="4" width="12.21875" customWidth="1"/>
    <col min="5" max="5" width="8.33203125" customWidth="1"/>
    <col min="7" max="7" width="13.21875" customWidth="1"/>
    <col min="8" max="9" width="11.44140625" customWidth="1"/>
    <col min="10" max="10" width="8" customWidth="1"/>
    <col min="11" max="11" width="9.44140625" customWidth="1"/>
    <col min="12" max="12" width="8.44140625" customWidth="1"/>
    <col min="13" max="13" width="8.88671875" customWidth="1"/>
    <col min="14" max="14" width="14.21875" customWidth="1"/>
  </cols>
  <sheetData>
    <row r="1" spans="1:14" ht="14.25" customHeight="1" x14ac:dyDescent="0.3">
      <c r="A1" s="4" t="s">
        <v>0</v>
      </c>
      <c r="B1" s="5"/>
      <c r="C1" s="5"/>
      <c r="D1" s="5"/>
      <c r="E1" s="6"/>
      <c r="F1" s="4" t="s">
        <v>16</v>
      </c>
      <c r="G1" s="5"/>
      <c r="H1" s="19" t="s">
        <v>26</v>
      </c>
      <c r="I1" s="19" t="s">
        <v>27</v>
      </c>
      <c r="J1" s="20" t="s">
        <v>17</v>
      </c>
      <c r="K1" s="20" t="s">
        <v>18</v>
      </c>
      <c r="L1" s="20" t="s">
        <v>5</v>
      </c>
      <c r="M1" s="19" t="s">
        <v>24</v>
      </c>
      <c r="N1" s="19" t="s">
        <v>25</v>
      </c>
    </row>
    <row r="2" spans="1:14" x14ac:dyDescent="0.3">
      <c r="A2" s="7" t="s">
        <v>1</v>
      </c>
      <c r="B2" s="7" t="s">
        <v>2</v>
      </c>
      <c r="C2" s="7" t="s">
        <v>23</v>
      </c>
      <c r="D2" s="7" t="s">
        <v>22</v>
      </c>
      <c r="E2" s="6"/>
      <c r="F2" s="7" t="s">
        <v>13</v>
      </c>
      <c r="G2" s="7" t="s">
        <v>14</v>
      </c>
      <c r="H2" s="19"/>
      <c r="I2" s="19"/>
      <c r="J2" s="20"/>
      <c r="K2" s="20"/>
      <c r="L2" s="20"/>
      <c r="M2" s="19"/>
      <c r="N2" s="19"/>
    </row>
    <row r="3" spans="1:14" x14ac:dyDescent="0.3">
      <c r="A3" s="8"/>
      <c r="B3" s="8"/>
      <c r="C3" s="8" t="s">
        <v>3</v>
      </c>
      <c r="D3" s="8" t="s">
        <v>3</v>
      </c>
      <c r="E3" s="6"/>
      <c r="F3" s="8" t="s">
        <v>15</v>
      </c>
      <c r="G3" s="8" t="s">
        <v>15</v>
      </c>
      <c r="H3" s="9" t="s">
        <v>15</v>
      </c>
      <c r="I3" s="9" t="s">
        <v>15</v>
      </c>
      <c r="J3" s="10" t="s">
        <v>3</v>
      </c>
      <c r="K3" s="10" t="s">
        <v>3</v>
      </c>
      <c r="L3" s="10" t="s">
        <v>3</v>
      </c>
      <c r="M3" s="10"/>
      <c r="N3" s="10"/>
    </row>
    <row r="4" spans="1:14" x14ac:dyDescent="0.3">
      <c r="A4" s="8"/>
      <c r="B4" s="8"/>
      <c r="C4" s="8"/>
      <c r="D4" s="8"/>
      <c r="E4" s="6"/>
      <c r="F4" s="8"/>
      <c r="G4" s="8"/>
      <c r="H4" s="11"/>
      <c r="I4" s="11"/>
      <c r="J4" s="10"/>
      <c r="K4" s="10"/>
      <c r="L4" s="10"/>
      <c r="M4" s="10"/>
      <c r="N4" s="10"/>
    </row>
    <row r="5" spans="1:14" x14ac:dyDescent="0.3">
      <c r="A5" s="12" t="s">
        <v>4</v>
      </c>
      <c r="B5" s="12" t="s">
        <v>5</v>
      </c>
      <c r="C5" s="1">
        <v>-18.077200000000001</v>
      </c>
      <c r="D5" s="1">
        <v>-18.077200000000001</v>
      </c>
      <c r="E5" s="13" t="s">
        <v>19</v>
      </c>
      <c r="F5" s="1">
        <v>1122656.3999999999</v>
      </c>
      <c r="G5" s="1">
        <v>1122656.3999999999</v>
      </c>
      <c r="H5" s="18">
        <f>(D5-D4)/(C5-D4)*F5</f>
        <v>1122656.3999999999</v>
      </c>
      <c r="I5" s="18">
        <f>H5+I4</f>
        <v>1122656.3999999999</v>
      </c>
      <c r="J5" s="14">
        <f>ABS(D5)/I5*F5</f>
        <v>18.077200000000001</v>
      </c>
      <c r="K5" s="14">
        <f>0.5*E$8*E$10*F5*9.81/1000</f>
        <v>1927.3203746999998</v>
      </c>
      <c r="L5" s="14">
        <f>ABS(C5)-ABS(D4)</f>
        <v>18.077200000000001</v>
      </c>
      <c r="M5" s="15">
        <f>(MAX(K5,J5)-L5)*1000/(F5*9.81)</f>
        <v>0.17335859671203213</v>
      </c>
      <c r="N5" s="15">
        <f>(MAX(K5,E$6*J5)-L5)*1000/(F5*9.81)</f>
        <v>0.17335859671203213</v>
      </c>
    </row>
    <row r="6" spans="1:14" x14ac:dyDescent="0.3">
      <c r="A6" s="12" t="s">
        <v>6</v>
      </c>
      <c r="B6" s="12" t="s">
        <v>5</v>
      </c>
      <c r="C6" s="1">
        <v>-85.915199999999999</v>
      </c>
      <c r="D6" s="1">
        <v>-85.915199999999999</v>
      </c>
      <c r="E6" s="16">
        <v>2.5</v>
      </c>
      <c r="F6" s="1">
        <v>1244323.24</v>
      </c>
      <c r="G6" s="1">
        <v>2366979.64</v>
      </c>
      <c r="H6" s="18">
        <f>(D6-D5)/(C6-D5)*F6</f>
        <v>1244323.24</v>
      </c>
      <c r="I6" s="18">
        <f>H6+I5</f>
        <v>2366979.6399999997</v>
      </c>
      <c r="J6" s="14">
        <f t="shared" ref="J6:J12" si="0">ABS(D6)/I6*F6</f>
        <v>45.165694804729299</v>
      </c>
      <c r="K6" s="14">
        <f>0.5*E$8*E$10*F6*9.81/1000</f>
        <v>2136.1919222699998</v>
      </c>
      <c r="L6" s="14">
        <f t="shared" ref="L6:L12" si="1">ABS(C6)-ABS(D5)</f>
        <v>67.837999999999994</v>
      </c>
      <c r="M6" s="15">
        <f>(MAX(K6,J6)-L6)*1000/(F6*9.81)</f>
        <v>0.16944261076159076</v>
      </c>
      <c r="N6" s="15">
        <f>(MAX(K6,E$6*J6)-L6)*1000/(F6*9.81)</f>
        <v>0.16944261076159076</v>
      </c>
    </row>
    <row r="7" spans="1:14" x14ac:dyDescent="0.3">
      <c r="A7" s="12" t="s">
        <v>7</v>
      </c>
      <c r="B7" s="12" t="s">
        <v>5</v>
      </c>
      <c r="C7" s="1">
        <v>-108.5655</v>
      </c>
      <c r="D7" s="1">
        <v>-108.5655</v>
      </c>
      <c r="E7" s="13" t="s">
        <v>20</v>
      </c>
      <c r="F7" s="1">
        <v>290329.96000000002</v>
      </c>
      <c r="G7" s="1">
        <v>649824.06999999995</v>
      </c>
      <c r="H7" s="18">
        <f>(D7-D6)/(C7-D6)*F7</f>
        <v>290329.96000000002</v>
      </c>
      <c r="I7" s="18">
        <f t="shared" ref="I7:I12" si="2">H7+I6</f>
        <v>2657309.5999999996</v>
      </c>
      <c r="J7" s="14">
        <f>ABS(D7)/I7*F7</f>
        <v>11.861552478634783</v>
      </c>
      <c r="K7" s="14">
        <f t="shared" ref="K7:K12" si="3">0.5*E$8*E$10*F7*9.81/1000</f>
        <v>498.42395883000006</v>
      </c>
      <c r="L7" s="14">
        <f t="shared" si="1"/>
        <v>22.650300000000001</v>
      </c>
      <c r="M7" s="15">
        <f>(MAX(K7,J7)-L7)*1000/(F7*9.81)</f>
        <v>0.16704732752152476</v>
      </c>
      <c r="N7" s="15">
        <f t="shared" ref="N7:N12" si="4">(MAX(K7,E$6*J7)-L7)*1000/(F7*9.81)</f>
        <v>0.16704732752152476</v>
      </c>
    </row>
    <row r="8" spans="1:14" x14ac:dyDescent="0.3">
      <c r="A8" s="12" t="s">
        <v>8</v>
      </c>
      <c r="B8" s="12" t="s">
        <v>5</v>
      </c>
      <c r="C8" s="1">
        <v>-142.62309999999999</v>
      </c>
      <c r="D8" s="1">
        <v>-142.62309999999999</v>
      </c>
      <c r="E8" s="16">
        <v>0.35</v>
      </c>
      <c r="F8" s="1">
        <v>295886.83</v>
      </c>
      <c r="G8" s="1">
        <v>945710.9</v>
      </c>
      <c r="H8" s="18">
        <f t="shared" ref="H8:H12" si="5">(D8-D7)/(C8-D7)*F8</f>
        <v>295886.83</v>
      </c>
      <c r="I8" s="18">
        <f t="shared" si="2"/>
        <v>2953196.4299999997</v>
      </c>
      <c r="J8" s="14">
        <f t="shared" si="0"/>
        <v>14.289702003931042</v>
      </c>
      <c r="K8" s="14">
        <f t="shared" si="3"/>
        <v>507.96371540249999</v>
      </c>
      <c r="L8" s="14">
        <f t="shared" si="1"/>
        <v>34.057599999999994</v>
      </c>
      <c r="M8" s="15">
        <f t="shared" ref="M8:M12" si="6">(MAX(K8,J8)-L8)*1000/(F8*9.81)</f>
        <v>0.16326672098955464</v>
      </c>
      <c r="N8" s="15">
        <f t="shared" si="4"/>
        <v>0.16326672098955464</v>
      </c>
    </row>
    <row r="9" spans="1:14" x14ac:dyDescent="0.3">
      <c r="A9" s="12" t="s">
        <v>9</v>
      </c>
      <c r="B9" s="12" t="s">
        <v>5</v>
      </c>
      <c r="C9" s="1">
        <v>-168.1421</v>
      </c>
      <c r="D9" s="1">
        <v>-168.1421</v>
      </c>
      <c r="E9" s="13" t="s">
        <v>21</v>
      </c>
      <c r="F9" s="1">
        <v>299395.20000000001</v>
      </c>
      <c r="G9" s="1">
        <v>1245106.1000000001</v>
      </c>
      <c r="H9" s="18">
        <f t="shared" si="5"/>
        <v>299395.20000000001</v>
      </c>
      <c r="I9" s="18">
        <f t="shared" si="2"/>
        <v>3252591.63</v>
      </c>
      <c r="J9" s="14">
        <f t="shared" si="0"/>
        <v>15.477177397126857</v>
      </c>
      <c r="K9" s="14">
        <f t="shared" si="3"/>
        <v>513.98670960000004</v>
      </c>
      <c r="L9" s="14">
        <f t="shared" si="1"/>
        <v>25.519000000000005</v>
      </c>
      <c r="M9" s="15">
        <f t="shared" si="6"/>
        <v>0.16631139985414128</v>
      </c>
      <c r="N9" s="15">
        <f t="shared" si="4"/>
        <v>0.16631139985414128</v>
      </c>
    </row>
    <row r="10" spans="1:14" x14ac:dyDescent="0.3">
      <c r="A10" s="12" t="s">
        <v>10</v>
      </c>
      <c r="B10" s="12" t="s">
        <v>5</v>
      </c>
      <c r="C10" s="1">
        <v>-185.5829</v>
      </c>
      <c r="D10" s="1">
        <v>-185.5829</v>
      </c>
      <c r="E10" s="16">
        <v>1</v>
      </c>
      <c r="F10" s="1">
        <v>303347.7</v>
      </c>
      <c r="G10" s="1">
        <v>1548453.8</v>
      </c>
      <c r="H10" s="18">
        <f t="shared" si="5"/>
        <v>303347.7</v>
      </c>
      <c r="I10" s="18">
        <f t="shared" si="2"/>
        <v>3555939.33</v>
      </c>
      <c r="J10" s="14">
        <f t="shared" si="0"/>
        <v>15.831582220591486</v>
      </c>
      <c r="K10" s="14">
        <f t="shared" si="3"/>
        <v>520.77216397500001</v>
      </c>
      <c r="L10" s="14">
        <f t="shared" si="1"/>
        <v>17.440799999999996</v>
      </c>
      <c r="M10" s="15">
        <f t="shared" si="6"/>
        <v>0.16913920287769735</v>
      </c>
      <c r="N10" s="15">
        <f t="shared" si="4"/>
        <v>0.16913920287769735</v>
      </c>
    </row>
    <row r="11" spans="1:14" x14ac:dyDescent="0.3">
      <c r="A11" s="12" t="s">
        <v>11</v>
      </c>
      <c r="B11" s="12" t="s">
        <v>5</v>
      </c>
      <c r="C11" s="1">
        <v>-195.4111</v>
      </c>
      <c r="D11" s="1">
        <v>-195.4111</v>
      </c>
      <c r="E11" s="6"/>
      <c r="F11" s="1">
        <v>303044.83</v>
      </c>
      <c r="G11" s="1">
        <v>1851498.63</v>
      </c>
      <c r="H11" s="18">
        <f t="shared" si="5"/>
        <v>303044.83</v>
      </c>
      <c r="I11" s="18">
        <f t="shared" si="2"/>
        <v>3858984.16</v>
      </c>
      <c r="J11" s="14">
        <f t="shared" si="0"/>
        <v>15.345573115701258</v>
      </c>
      <c r="K11" s="14">
        <f t="shared" si="3"/>
        <v>520.25221190249999</v>
      </c>
      <c r="L11" s="14">
        <f t="shared" si="1"/>
        <v>9.8282000000000096</v>
      </c>
      <c r="M11" s="15">
        <f t="shared" si="6"/>
        <v>0.17169403616044146</v>
      </c>
      <c r="N11" s="15">
        <f t="shared" si="4"/>
        <v>0.17169403616044146</v>
      </c>
    </row>
    <row r="12" spans="1:14" x14ac:dyDescent="0.3">
      <c r="A12" s="12" t="s">
        <v>12</v>
      </c>
      <c r="B12" s="12" t="s">
        <v>5</v>
      </c>
      <c r="C12" s="1">
        <v>-199.9178</v>
      </c>
      <c r="D12" s="1">
        <v>-199.9178</v>
      </c>
      <c r="E12" s="6"/>
      <c r="F12" s="1">
        <v>304608.18</v>
      </c>
      <c r="G12" s="1">
        <v>2156106.81</v>
      </c>
      <c r="H12" s="18">
        <f t="shared" si="5"/>
        <v>304608.18</v>
      </c>
      <c r="I12" s="18">
        <f t="shared" si="2"/>
        <v>4163592.3400000003</v>
      </c>
      <c r="J12" s="14">
        <f t="shared" si="0"/>
        <v>14.625974935770007</v>
      </c>
      <c r="K12" s="14">
        <f t="shared" si="3"/>
        <v>522.93609301499998</v>
      </c>
      <c r="L12" s="14">
        <f t="shared" si="1"/>
        <v>4.506699999999995</v>
      </c>
      <c r="M12" s="15">
        <f t="shared" si="6"/>
        <v>0.17349183770151932</v>
      </c>
      <c r="N12" s="15">
        <f t="shared" si="4"/>
        <v>0.17349183770151932</v>
      </c>
    </row>
    <row r="13" spans="1:14" x14ac:dyDescent="0.3">
      <c r="A13" s="1"/>
      <c r="B13" s="1"/>
      <c r="C13" s="1"/>
    </row>
    <row r="14" spans="1:14" x14ac:dyDescent="0.3">
      <c r="A14" s="1"/>
      <c r="B14" s="1"/>
      <c r="C14" s="1"/>
    </row>
    <row r="15" spans="1:14" x14ac:dyDescent="0.3">
      <c r="A15" s="1"/>
      <c r="B15" s="1"/>
      <c r="C15" s="1"/>
      <c r="M15" s="2"/>
    </row>
    <row r="16" spans="1:14" x14ac:dyDescent="0.3">
      <c r="A16" s="1"/>
      <c r="B16" s="1"/>
      <c r="L16" s="3"/>
      <c r="M16" s="1"/>
    </row>
    <row r="17" spans="1:14" x14ac:dyDescent="0.3">
      <c r="A17" s="1"/>
      <c r="B17" s="1"/>
      <c r="M17" s="1"/>
    </row>
    <row r="18" spans="1:14" x14ac:dyDescent="0.3">
      <c r="A18" s="1"/>
      <c r="B18" s="1"/>
      <c r="N18" s="17"/>
    </row>
    <row r="19" spans="1:14" x14ac:dyDescent="0.3">
      <c r="A19" s="1"/>
      <c r="B19" s="1"/>
      <c r="C19" s="1"/>
    </row>
    <row r="20" spans="1:14" x14ac:dyDescent="0.3">
      <c r="C20" s="1"/>
      <c r="G20">
        <f>200*4*0.6</f>
        <v>480</v>
      </c>
    </row>
    <row r="21" spans="1:14" x14ac:dyDescent="0.3">
      <c r="C21" s="1"/>
    </row>
    <row r="22" spans="1:14" x14ac:dyDescent="0.3">
      <c r="C22" s="1"/>
      <c r="H22" s="1"/>
    </row>
    <row r="23" spans="1:14" x14ac:dyDescent="0.3">
      <c r="C23" s="1"/>
    </row>
    <row r="24" spans="1:14" x14ac:dyDescent="0.3">
      <c r="C24" s="1"/>
    </row>
    <row r="25" spans="1:14" x14ac:dyDescent="0.3">
      <c r="C25" s="1"/>
    </row>
    <row r="26" spans="1:14" x14ac:dyDescent="0.3">
      <c r="C26" s="1"/>
    </row>
    <row r="27" spans="1:14" x14ac:dyDescent="0.3">
      <c r="C27" s="1"/>
    </row>
  </sheetData>
  <mergeCells count="7">
    <mergeCell ref="H1:H2"/>
    <mergeCell ref="I1:I2"/>
    <mergeCell ref="N1:N2"/>
    <mergeCell ref="M1:M2"/>
    <mergeCell ref="L1:L2"/>
    <mergeCell ref="K1:K2"/>
    <mergeCell ref="J1:J2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CA1E-C182-46D0-AB3D-94D975ABA6A4}">
  <dimension ref="A1:N27"/>
  <sheetViews>
    <sheetView tabSelected="1" zoomScale="145" zoomScaleNormal="145" workbookViewId="0">
      <selection activeCell="L15" sqref="L15"/>
    </sheetView>
  </sheetViews>
  <sheetFormatPr defaultRowHeight="14.4" x14ac:dyDescent="0.3"/>
  <cols>
    <col min="1" max="1" width="8.5546875" customWidth="1"/>
    <col min="2" max="2" width="6.5546875" customWidth="1"/>
    <col min="3" max="3" width="10.44140625" customWidth="1"/>
    <col min="4" max="4" width="12.21875" customWidth="1"/>
    <col min="5" max="5" width="8.33203125" customWidth="1"/>
    <col min="7" max="7" width="13.21875" customWidth="1"/>
    <col min="8" max="9" width="11.44140625" customWidth="1"/>
    <col min="10" max="10" width="8" customWidth="1"/>
    <col min="11" max="11" width="9.44140625" customWidth="1"/>
    <col min="12" max="12" width="8.44140625" customWidth="1"/>
    <col min="14" max="14" width="14.21875" customWidth="1"/>
  </cols>
  <sheetData>
    <row r="1" spans="1:14" ht="14.25" customHeight="1" x14ac:dyDescent="0.3">
      <c r="A1" s="4" t="s">
        <v>0</v>
      </c>
      <c r="B1" s="5"/>
      <c r="C1" s="5"/>
      <c r="D1" s="5"/>
      <c r="E1" s="6"/>
      <c r="F1" s="4" t="s">
        <v>16</v>
      </c>
      <c r="G1" s="5"/>
      <c r="H1" s="19" t="s">
        <v>26</v>
      </c>
      <c r="I1" s="19" t="s">
        <v>27</v>
      </c>
      <c r="J1" s="20" t="s">
        <v>17</v>
      </c>
      <c r="K1" s="20" t="s">
        <v>18</v>
      </c>
      <c r="L1" s="20" t="s">
        <v>5</v>
      </c>
      <c r="M1" s="19" t="s">
        <v>24</v>
      </c>
      <c r="N1" s="19" t="s">
        <v>25</v>
      </c>
    </row>
    <row r="2" spans="1:14" x14ac:dyDescent="0.3">
      <c r="A2" s="7" t="s">
        <v>1</v>
      </c>
      <c r="B2" s="7" t="s">
        <v>2</v>
      </c>
      <c r="C2" s="7" t="s">
        <v>23</v>
      </c>
      <c r="D2" s="7" t="s">
        <v>22</v>
      </c>
      <c r="E2" s="6"/>
      <c r="F2" s="7" t="s">
        <v>13</v>
      </c>
      <c r="G2" s="7" t="s">
        <v>14</v>
      </c>
      <c r="H2" s="19"/>
      <c r="I2" s="19"/>
      <c r="J2" s="20"/>
      <c r="K2" s="20"/>
      <c r="L2" s="20"/>
      <c r="M2" s="19"/>
      <c r="N2" s="19"/>
    </row>
    <row r="3" spans="1:14" x14ac:dyDescent="0.3">
      <c r="A3" s="8"/>
      <c r="B3" s="8"/>
      <c r="C3" s="8" t="s">
        <v>3</v>
      </c>
      <c r="D3" s="8" t="s">
        <v>3</v>
      </c>
      <c r="E3" s="6"/>
      <c r="F3" s="8" t="s">
        <v>15</v>
      </c>
      <c r="G3" s="8" t="s">
        <v>15</v>
      </c>
      <c r="H3" s="9" t="s">
        <v>15</v>
      </c>
      <c r="I3" s="9" t="s">
        <v>15</v>
      </c>
      <c r="J3" s="10" t="s">
        <v>3</v>
      </c>
      <c r="K3" s="10" t="s">
        <v>3</v>
      </c>
      <c r="L3" s="10" t="s">
        <v>3</v>
      </c>
      <c r="M3" s="10"/>
      <c r="N3" s="10"/>
    </row>
    <row r="4" spans="1:14" x14ac:dyDescent="0.3">
      <c r="A4" s="8"/>
      <c r="B4" s="8"/>
      <c r="C4" s="8"/>
      <c r="D4" s="8"/>
      <c r="E4" s="6"/>
      <c r="F4" s="8"/>
      <c r="G4" s="8"/>
      <c r="H4" s="11"/>
      <c r="I4" s="11"/>
      <c r="J4" s="10"/>
      <c r="K4" s="10"/>
      <c r="L4" s="10"/>
      <c r="M4" s="10"/>
      <c r="N4" s="10"/>
    </row>
    <row r="5" spans="1:14" x14ac:dyDescent="0.3">
      <c r="A5" s="1" t="s">
        <v>28</v>
      </c>
      <c r="B5" s="12" t="s">
        <v>5</v>
      </c>
      <c r="C5" s="1">
        <v>-230.57820000000001</v>
      </c>
      <c r="D5" s="1">
        <v>-230.57820000000001</v>
      </c>
      <c r="E5" s="13" t="s">
        <v>19</v>
      </c>
      <c r="F5" s="1">
        <v>81341.67</v>
      </c>
      <c r="G5" s="1">
        <v>81341.67</v>
      </c>
      <c r="H5" s="18">
        <f>(D5-D4)/(C5-D4)*F5</f>
        <v>81341.67</v>
      </c>
      <c r="I5" s="18">
        <f>H5+I4</f>
        <v>81341.67</v>
      </c>
      <c r="J5" s="14">
        <f>ABS(D5)/I5*F5</f>
        <v>230.57820000000004</v>
      </c>
      <c r="K5" s="14">
        <f>0.5*E$8*E$10*F5*9.81/1000</f>
        <v>139.64331197249999</v>
      </c>
      <c r="L5" s="14">
        <f>ABS(C5)-ABS(D4)</f>
        <v>230.57820000000001</v>
      </c>
      <c r="M5" s="15">
        <f>(MAX(K5,J5)-L5)*1000/(F5*9.81)</f>
        <v>3.5617883019705187E-17</v>
      </c>
      <c r="N5" s="15">
        <f>(MAX(K5,E$6*J5)-L5)*1000/(F5*9.81)</f>
        <v>0.43343842712581576</v>
      </c>
    </row>
    <row r="6" spans="1:14" x14ac:dyDescent="0.3">
      <c r="A6" s="1" t="s">
        <v>29</v>
      </c>
      <c r="B6" s="12" t="s">
        <v>5</v>
      </c>
      <c r="C6" s="1">
        <v>-2037.5569</v>
      </c>
      <c r="D6" s="1">
        <v>-2170.1212999999998</v>
      </c>
      <c r="E6" s="16">
        <v>2.5</v>
      </c>
      <c r="F6" s="1">
        <v>805979.54</v>
      </c>
      <c r="G6" s="1">
        <v>887321.2</v>
      </c>
      <c r="H6" s="18">
        <f>(D6-D5)/(C6-D5)*F6</f>
        <v>865108.18060454936</v>
      </c>
      <c r="I6" s="18">
        <f>H6+I5</f>
        <v>946449.8506045494</v>
      </c>
      <c r="J6" s="14">
        <f t="shared" ref="J6:J12" si="0">ABS(D6)/I6*F6</f>
        <v>1848.0359693659129</v>
      </c>
      <c r="K6" s="14">
        <f>0.5*E$8*E$10*F6*9.81/1000</f>
        <v>1383.6653752949999</v>
      </c>
      <c r="L6" s="14">
        <f t="shared" ref="L6:L12" si="1">ABS(C6)-ABS(D5)</f>
        <v>1806.9787000000001</v>
      </c>
      <c r="M6" s="15">
        <f>(MAX(K6,J6)-L6)*1000/(F6*9.81)</f>
        <v>5.1927454913026794E-3</v>
      </c>
      <c r="N6" s="15">
        <f>(MAX(K6,E$6*J6)-L6)*1000/(F6*9.81)</f>
        <v>0.35579011579488917</v>
      </c>
    </row>
    <row r="7" spans="1:14" x14ac:dyDescent="0.3">
      <c r="A7" s="1" t="s">
        <v>30</v>
      </c>
      <c r="B7" s="12" t="s">
        <v>5</v>
      </c>
      <c r="C7" s="1">
        <v>-3919.4584</v>
      </c>
      <c r="D7" s="1">
        <v>-4007.6062999999999</v>
      </c>
      <c r="E7" s="13" t="s">
        <v>20</v>
      </c>
      <c r="F7" s="1">
        <v>1178023.1599999999</v>
      </c>
      <c r="G7" s="1">
        <v>2065344.37</v>
      </c>
      <c r="H7" s="18">
        <f>(D7-D6)/(C7-D6)*F7</f>
        <v>1237382.941316799</v>
      </c>
      <c r="I7" s="18">
        <f t="shared" ref="I7:I12" si="2">H7+I6</f>
        <v>2183832.7919213483</v>
      </c>
      <c r="J7" s="14">
        <f>ABS(D7)/I7*F7</f>
        <v>2161.8198311823585</v>
      </c>
      <c r="K7" s="14">
        <f t="shared" ref="K7:K12" si="3">0.5*E$8*E$10*F7*9.81/1000</f>
        <v>2022.37125993</v>
      </c>
      <c r="L7" s="14">
        <f t="shared" si="1"/>
        <v>1749.3371000000002</v>
      </c>
      <c r="M7" s="15">
        <f>(MAX(K7,J7)-L7)*1000/(F7*9.81)</f>
        <v>3.5692990395547457E-2</v>
      </c>
      <c r="N7" s="15">
        <f t="shared" ref="N7:N12" si="4">(MAX(K7,E$6*J7)-L7)*1000/(F7*9.81)</f>
        <v>0.31629315364401606</v>
      </c>
    </row>
    <row r="8" spans="1:14" x14ac:dyDescent="0.3">
      <c r="A8" s="1" t="s">
        <v>31</v>
      </c>
      <c r="B8" s="12" t="s">
        <v>5</v>
      </c>
      <c r="C8" s="1">
        <v>-4894.2806</v>
      </c>
      <c r="D8" s="1">
        <v>-4945.9182000000001</v>
      </c>
      <c r="E8" s="16">
        <v>0.35</v>
      </c>
      <c r="F8" s="1">
        <v>1165374.54</v>
      </c>
      <c r="G8" s="1">
        <v>3230718.9</v>
      </c>
      <c r="H8" s="18">
        <f t="shared" ref="H8:H12" si="5">(D8-D7)/(C8-D7)*F8</f>
        <v>1233242.9155091404</v>
      </c>
      <c r="I8" s="18">
        <f t="shared" si="2"/>
        <v>3417075.7074304884</v>
      </c>
      <c r="J8" s="14">
        <f t="shared" si="0"/>
        <v>1686.7777130805284</v>
      </c>
      <c r="K8" s="14">
        <f t="shared" si="3"/>
        <v>2000.6567415449999</v>
      </c>
      <c r="L8" s="14">
        <f t="shared" si="1"/>
        <v>886.67430000000013</v>
      </c>
      <c r="M8" s="15">
        <f t="shared" ref="M8:M12" si="6">(MAX(K8,J8)-L8)*1000/(F8*9.81)</f>
        <v>9.7441466705491864E-2</v>
      </c>
      <c r="N8" s="15">
        <f t="shared" si="4"/>
        <v>0.29130296810569711</v>
      </c>
    </row>
    <row r="9" spans="1:14" x14ac:dyDescent="0.3">
      <c r="A9" s="12"/>
      <c r="B9" s="12"/>
      <c r="C9" s="1"/>
      <c r="D9" s="1"/>
      <c r="E9" s="13" t="s">
        <v>21</v>
      </c>
      <c r="F9" s="1"/>
      <c r="G9" s="1"/>
      <c r="H9" s="18"/>
      <c r="I9" s="18"/>
      <c r="J9" s="14"/>
      <c r="K9" s="14"/>
      <c r="L9" s="14"/>
      <c r="M9" s="15"/>
      <c r="N9" s="15"/>
    </row>
    <row r="10" spans="1:14" x14ac:dyDescent="0.3">
      <c r="A10" s="12"/>
      <c r="B10" s="12"/>
      <c r="C10" s="1"/>
      <c r="D10" s="1"/>
      <c r="E10" s="16">
        <v>1</v>
      </c>
      <c r="F10" s="1"/>
      <c r="G10" s="1"/>
      <c r="H10" s="18"/>
      <c r="I10" s="18"/>
      <c r="J10" s="14"/>
      <c r="K10" s="14"/>
      <c r="L10" s="14"/>
      <c r="M10" s="15"/>
      <c r="N10" s="15"/>
    </row>
    <row r="11" spans="1:14" x14ac:dyDescent="0.3">
      <c r="A11" s="12"/>
      <c r="B11" s="12"/>
      <c r="C11" s="1"/>
      <c r="D11" s="1"/>
      <c r="E11" s="6"/>
      <c r="F11" s="1"/>
      <c r="G11" s="1"/>
      <c r="H11" s="18"/>
      <c r="I11" s="18"/>
      <c r="J11" s="14"/>
      <c r="K11" s="14"/>
      <c r="L11" s="14"/>
      <c r="M11" s="15"/>
      <c r="N11" s="15"/>
    </row>
    <row r="12" spans="1:14" x14ac:dyDescent="0.3">
      <c r="A12" s="12"/>
      <c r="B12" s="12"/>
      <c r="C12" s="1"/>
      <c r="D12" s="1"/>
      <c r="E12" s="6"/>
      <c r="F12" s="1"/>
      <c r="G12" s="1"/>
      <c r="H12" s="18"/>
      <c r="I12" s="18"/>
      <c r="J12" s="14"/>
      <c r="K12" s="14"/>
      <c r="L12" s="14"/>
      <c r="M12" s="15"/>
      <c r="N12" s="15"/>
    </row>
    <row r="13" spans="1:14" x14ac:dyDescent="0.3">
      <c r="A13" s="1"/>
      <c r="B13" s="1"/>
      <c r="C13" s="1"/>
    </row>
    <row r="14" spans="1:14" x14ac:dyDescent="0.3">
      <c r="A14" s="1"/>
      <c r="B14" s="1"/>
      <c r="C14" s="1"/>
    </row>
    <row r="15" spans="1:14" x14ac:dyDescent="0.3">
      <c r="A15" s="1"/>
      <c r="B15" s="1"/>
      <c r="C15" s="1"/>
      <c r="M15" s="2"/>
    </row>
    <row r="16" spans="1:14" x14ac:dyDescent="0.3">
      <c r="A16" s="1"/>
      <c r="B16" s="1"/>
      <c r="L16" s="3"/>
      <c r="M16" s="1"/>
    </row>
    <row r="17" spans="1:14" x14ac:dyDescent="0.3">
      <c r="A17" s="1"/>
      <c r="B17" s="1"/>
      <c r="M17" s="1"/>
    </row>
    <row r="18" spans="1:14" x14ac:dyDescent="0.3">
      <c r="A18" s="1"/>
      <c r="B18" s="1"/>
      <c r="N18" s="17"/>
    </row>
    <row r="19" spans="1:14" x14ac:dyDescent="0.3">
      <c r="A19" s="1"/>
      <c r="B19" s="1"/>
      <c r="C19" s="1"/>
    </row>
    <row r="20" spans="1:14" x14ac:dyDescent="0.3">
      <c r="C20" s="1"/>
      <c r="G20">
        <f>200*4*0.6</f>
        <v>480</v>
      </c>
    </row>
    <row r="21" spans="1:14" x14ac:dyDescent="0.3">
      <c r="C21" s="1"/>
    </row>
    <row r="22" spans="1:14" x14ac:dyDescent="0.3">
      <c r="C22" s="1"/>
      <c r="H22" s="1"/>
    </row>
    <row r="23" spans="1:14" x14ac:dyDescent="0.3">
      <c r="C23" s="1"/>
    </row>
    <row r="24" spans="1:14" x14ac:dyDescent="0.3">
      <c r="C24" s="1"/>
    </row>
    <row r="25" spans="1:14" x14ac:dyDescent="0.3">
      <c r="C25" s="1"/>
    </row>
    <row r="26" spans="1:14" x14ac:dyDescent="0.3">
      <c r="C26" s="1"/>
    </row>
    <row r="27" spans="1:14" x14ac:dyDescent="0.3">
      <c r="C27" s="1"/>
    </row>
  </sheetData>
  <mergeCells count="7">
    <mergeCell ref="N1:N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Story Forces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windows.s</dc:creator>
  <cp:lastModifiedBy>Alipc</cp:lastModifiedBy>
  <dcterms:created xsi:type="dcterms:W3CDTF">2022-09-06T06:32:30Z</dcterms:created>
  <dcterms:modified xsi:type="dcterms:W3CDTF">2023-02-01T07:16:59Z</dcterms:modified>
</cp:coreProperties>
</file>