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arning\Mabhas6\Software-Session\Upload\SE03-2\"/>
    </mc:Choice>
  </mc:AlternateContent>
  <bookViews>
    <workbookView xWindow="480" yWindow="2388" windowWidth="21840" windowHeight="7692" activeTab="2"/>
  </bookViews>
  <sheets>
    <sheet name="اجزا سازه تیرچه بلوک" sheetId="16" r:id="rId1"/>
    <sheet name="سقف طبقات بام پارکینگ" sheetId="20" r:id="rId2"/>
    <sheet name="دیوار" sheetId="9" r:id="rId3"/>
    <sheet name="خلاصه بارگذاری" sheetId="18" r:id="rId4"/>
  </sheets>
  <externalReferences>
    <externalReference r:id="rId5"/>
    <externalReference r:id="rId6"/>
  </externalReferences>
  <definedNames>
    <definedName name="A" localSheetId="0">[1]C!$C$8</definedName>
    <definedName name="A" localSheetId="3">[2]C!$C$8</definedName>
    <definedName name="A" localSheetId="1">[2]C!$C$8</definedName>
    <definedName name="A">#REF!</definedName>
    <definedName name="B" localSheetId="0">[1]C!$C$19</definedName>
    <definedName name="B" localSheetId="3">[2]C!$C$19</definedName>
    <definedName name="B" localSheetId="1">[2]C!$C$19</definedName>
    <definedName name="B">#REF!</definedName>
    <definedName name="B_1">#REF!</definedName>
    <definedName name="H">#REF!</definedName>
    <definedName name="I" localSheetId="0">[1]C!$C$7</definedName>
    <definedName name="I" localSheetId="3">[2]C!$C$7</definedName>
    <definedName name="I" localSheetId="1">[2]C!$C$7</definedName>
    <definedName name="I">#REF!</definedName>
    <definedName name="k">#REF!</definedName>
    <definedName name="N" localSheetId="0">[1]C!$C$18</definedName>
    <definedName name="N" localSheetId="3">[2]C!$C$18</definedName>
    <definedName name="N" localSheetId="1">[2]C!$C$18</definedName>
    <definedName name="N">#REF!</definedName>
    <definedName name="_xlnm.Print_Area" localSheetId="0">'اجزا سازه تیرچه بلوک'!$A$1:$M$30</definedName>
    <definedName name="_xlnm.Print_Area" localSheetId="3">'خلاصه بارگذاری'!$A$1:$H$21</definedName>
    <definedName name="_xlnm.Print_Area" localSheetId="2">دیوار!$A$1:$F$45</definedName>
    <definedName name="_xlnm.Print_Area" localSheetId="1">'سقف طبقات بام پارکینگ'!$A$1:$F$36</definedName>
    <definedName name="Ru">#REF!</definedName>
    <definedName name="S" localSheetId="0">[1]C!$C$15</definedName>
    <definedName name="S" localSheetId="3">[2]C!$C$15</definedName>
    <definedName name="S" localSheetId="1">[2]C!$C$15</definedName>
    <definedName name="S">#REF!</definedName>
    <definedName name="S0" localSheetId="0">[1]C!$C$16</definedName>
    <definedName name="S0" localSheetId="3">[2]C!$C$16</definedName>
    <definedName name="S0" localSheetId="1">[2]C!$C$16</definedName>
    <definedName name="S0">#REF!</definedName>
    <definedName name="T" localSheetId="0">[1]C!$C$10</definedName>
    <definedName name="T" localSheetId="3">[2]C!$C$10</definedName>
    <definedName name="T" localSheetId="1">[2]C!$C$10</definedName>
    <definedName name="T">#REF!</definedName>
    <definedName name="T0" localSheetId="0">[1]C!$C$13</definedName>
    <definedName name="T0" localSheetId="3">[2]C!$C$13</definedName>
    <definedName name="T0" localSheetId="1">[2]C!$C$13</definedName>
    <definedName name="T0">#REF!</definedName>
    <definedName name="Ts" localSheetId="0">[1]C!$C$14</definedName>
    <definedName name="Ts" localSheetId="3">[2]C!$C$14</definedName>
    <definedName name="Ts" localSheetId="1">[2]C!$C$14</definedName>
    <definedName name="Ts">#REF!</definedName>
    <definedName name="Z_1032CAB2_6D1C_4272_A145_12DA72DDD635_.wvu.PrintArea" localSheetId="0" hidden="1">'اجزا سازه تیرچه بلوک'!$A$1:$Q$53</definedName>
    <definedName name="Z_1032CAB2_6D1C_4272_A145_12DA72DDD635_.wvu.PrintArea" localSheetId="3" hidden="1">'خلاصه بارگذاری'!$B$1:$G$6</definedName>
    <definedName name="Z_D484DF97_94D5_4505_B9EE_1425D91995B6_.wvu.PrintArea" localSheetId="0" hidden="1">'اجزا سازه تیرچه بلوک'!$A$1:$Q$53</definedName>
    <definedName name="Z_D484DF97_94D5_4505_B9EE_1425D91995B6_.wvu.PrintArea" localSheetId="3" hidden="1">'خلاصه بارگذاری'!$B$1:$G$6</definedName>
  </definedNames>
  <calcPr calcId="152511"/>
  <customWorkbookViews>
    <customWorkbookView name="2" guid="{1032CAB2-6D1C-4272-A145-12DA72DDD635}" maximized="1" windowWidth="1596" windowHeight="675" activeSheetId="2"/>
    <customWorkbookView name="1" guid="{D484DF97-94D5-4505-B9EE-1425D91995B6}" maximized="1" windowWidth="1596" windowHeight="675" activeSheetId="2"/>
  </customWorkbookViews>
</workbook>
</file>

<file path=xl/calcChain.xml><?xml version="1.0" encoding="utf-8"?>
<calcChain xmlns="http://schemas.openxmlformats.org/spreadsheetml/2006/main">
  <c r="E40" i="9" l="1"/>
  <c r="E41" i="9"/>
  <c r="E42" i="9"/>
  <c r="E43" i="9" s="1"/>
  <c r="E26" i="20"/>
  <c r="F16" i="18" l="1"/>
  <c r="F15" i="18"/>
  <c r="G17" i="18" l="1"/>
  <c r="D31" i="20"/>
  <c r="E31" i="20" s="1"/>
  <c r="E30" i="20"/>
  <c r="E29" i="20"/>
  <c r="E28" i="20"/>
  <c r="E27" i="20"/>
  <c r="E20" i="20"/>
  <c r="E19" i="20"/>
  <c r="E18" i="20"/>
  <c r="E17" i="20"/>
  <c r="E16" i="20"/>
  <c r="E15" i="20"/>
  <c r="E9" i="20"/>
  <c r="E8" i="20"/>
  <c r="E7" i="20"/>
  <c r="E6" i="20"/>
  <c r="D5" i="20"/>
  <c r="E5" i="20" s="1"/>
  <c r="E4" i="20"/>
  <c r="D8" i="18"/>
  <c r="D7" i="18"/>
  <c r="C7" i="18"/>
  <c r="C8" i="18" s="1"/>
  <c r="C5" i="18"/>
  <c r="C6" i="18" s="1"/>
  <c r="E34" i="20" l="1"/>
  <c r="E8" i="18"/>
  <c r="E21" i="20"/>
  <c r="D4" i="18" s="1"/>
  <c r="E10" i="20"/>
  <c r="D5" i="18" s="1"/>
  <c r="D6" i="18" s="1"/>
  <c r="E6" i="18" s="1"/>
  <c r="C4" i="18"/>
  <c r="E7" i="18"/>
  <c r="E4" i="18" l="1"/>
  <c r="E5" i="18"/>
  <c r="E18" i="16"/>
  <c r="G17" i="16"/>
  <c r="I17" i="16" s="1"/>
  <c r="G18" i="16" l="1"/>
  <c r="I18" i="16" s="1"/>
  <c r="I20" i="16" s="1"/>
  <c r="E34" i="9" l="1"/>
  <c r="E33" i="9"/>
  <c r="E32" i="9"/>
  <c r="C27" i="9"/>
  <c r="E27" i="9" s="1"/>
  <c r="C26" i="9"/>
  <c r="E26" i="9" s="1"/>
  <c r="E25" i="9"/>
  <c r="E19" i="9"/>
  <c r="E18" i="9"/>
  <c r="E17" i="9"/>
  <c r="E16" i="9"/>
  <c r="E9" i="9"/>
  <c r="E8" i="9"/>
  <c r="E7" i="9"/>
  <c r="E6" i="9"/>
  <c r="E5" i="9"/>
  <c r="E11" i="9" l="1"/>
  <c r="E15" i="18" s="1"/>
  <c r="G15" i="18" s="1"/>
  <c r="E20" i="9"/>
  <c r="E16" i="18" s="1"/>
  <c r="G16" i="18" s="1"/>
  <c r="E35" i="9"/>
  <c r="E28" i="9"/>
</calcChain>
</file>

<file path=xl/sharedStrings.xml><?xml version="1.0" encoding="utf-8"?>
<sst xmlns="http://schemas.openxmlformats.org/spreadsheetml/2006/main" count="128" uniqueCount="68">
  <si>
    <t>تراز</t>
  </si>
  <si>
    <t>بام</t>
  </si>
  <si>
    <t>بار مرده دال</t>
  </si>
  <si>
    <t>بار مرده کفسازی</t>
  </si>
  <si>
    <t>بار زنده عموم فضاها</t>
  </si>
  <si>
    <t>خلاصه بارگذاریهای ثقلی دیوارها (کیلوگرم بر متر)</t>
  </si>
  <si>
    <t xml:space="preserve">جان پناه </t>
  </si>
  <si>
    <t>بار مرده تیغه بندی</t>
  </si>
  <si>
    <t>جمع بار مرده</t>
  </si>
  <si>
    <t>طبقات</t>
  </si>
  <si>
    <t>ضخامت یا ابعاد</t>
  </si>
  <si>
    <t>نوع مصالح</t>
  </si>
  <si>
    <t>فوم بتن</t>
  </si>
  <si>
    <t>گچ و خاک</t>
  </si>
  <si>
    <t>سفیدکاری</t>
  </si>
  <si>
    <t>تاسیسات و غیره</t>
  </si>
  <si>
    <t>ملات ماسه و سیمان</t>
  </si>
  <si>
    <t>سرامیک</t>
  </si>
  <si>
    <t>ملات زیر سرامیک</t>
  </si>
  <si>
    <t>دیوار پیرامونی نما</t>
  </si>
  <si>
    <t>سنگ نما</t>
  </si>
  <si>
    <t>ملات ماسه سیمان</t>
  </si>
  <si>
    <t>دیوار پیرامونی غیر نما</t>
  </si>
  <si>
    <t>اندود سیمانی</t>
  </si>
  <si>
    <t>دیوار داخلی 10 سانتی دو طرف کاشی</t>
  </si>
  <si>
    <t>کاشی سرامیکی دیواری</t>
  </si>
  <si>
    <t>بلوک سفالی 10 سانتی</t>
  </si>
  <si>
    <t>نوع دیوار</t>
  </si>
  <si>
    <t>ارتفاع</t>
  </si>
  <si>
    <t>وزن دیوار بر متر طول</t>
  </si>
  <si>
    <t>وزن دیواربر متر مربع</t>
  </si>
  <si>
    <t>دیوارهای پیرامونی غیرنما</t>
  </si>
  <si>
    <t>درصد بازشو فرض شده</t>
  </si>
  <si>
    <t>سرویس های پله</t>
  </si>
  <si>
    <t>طبقات تراس ها</t>
  </si>
  <si>
    <t>بام کنسول ها</t>
  </si>
  <si>
    <t>موزاییک</t>
  </si>
  <si>
    <t>ملات زیر موزاییک</t>
  </si>
  <si>
    <r>
      <t>مجموع kg/m</t>
    </r>
    <r>
      <rPr>
        <b/>
        <vertAlign val="superscript"/>
        <sz val="11"/>
        <color theme="1"/>
        <rFont val="B Nazanin"/>
        <charset val="178"/>
      </rPr>
      <t>2</t>
    </r>
  </si>
  <si>
    <r>
      <t>وزن مخصوص kg/m</t>
    </r>
    <r>
      <rPr>
        <vertAlign val="superscript"/>
        <sz val="11"/>
        <color theme="1"/>
        <rFont val="B Nazanin"/>
        <charset val="178"/>
      </rPr>
      <t>3</t>
    </r>
  </si>
  <si>
    <r>
      <t>وزن واحد سطح kg/m</t>
    </r>
    <r>
      <rPr>
        <vertAlign val="superscript"/>
        <sz val="11"/>
        <color theme="1"/>
        <rFont val="B Nazanin"/>
        <charset val="178"/>
      </rPr>
      <t>2</t>
    </r>
  </si>
  <si>
    <t>خلاصه بارگذاری های ثقلی کف ها (کیلوگرم بر متر مربع)</t>
  </si>
  <si>
    <t>وزن سقف های تیرچه بلوک:</t>
  </si>
  <si>
    <t>سانتی‌متر</t>
  </si>
  <si>
    <t>سانتی‌متر، بتن پوششی</t>
  </si>
  <si>
    <t>وزن سقف با فرض استفاده از بلوک‌ پلی استایرن به ارتفاع</t>
  </si>
  <si>
    <t xml:space="preserve">  سانتی‌متر به صورت زیر محاسبه می‌شود:</t>
  </si>
  <si>
    <t>سانتی‌متر، عرض پاشنه</t>
  </si>
  <si>
    <t>و فاصله محور تا محور تیرچه‌ها</t>
  </si>
  <si>
    <t>اجزا سازه ای تیرچه بلوک</t>
  </si>
  <si>
    <t>اجزا سازه</t>
  </si>
  <si>
    <r>
      <t>وزن مخصوصkg/m</t>
    </r>
    <r>
      <rPr>
        <vertAlign val="superscript"/>
        <sz val="11"/>
        <color theme="1"/>
        <rFont val="B Nazanin"/>
        <charset val="178"/>
      </rPr>
      <t>3</t>
    </r>
  </si>
  <si>
    <r>
      <t>وزن واحد سطحkg/m</t>
    </r>
    <r>
      <rPr>
        <vertAlign val="superscript"/>
        <sz val="11"/>
        <color theme="1"/>
        <rFont val="B Nazanin"/>
        <charset val="178"/>
      </rPr>
      <t>2</t>
    </r>
  </si>
  <si>
    <t xml:space="preserve"> بتن پوششی سقف</t>
  </si>
  <si>
    <t xml:space="preserve"> جان تیر تی شکل</t>
  </si>
  <si>
    <t xml:space="preserve"> بلوک پلی استایرن</t>
  </si>
  <si>
    <t>دیوارهای پیرامونی با فرض سی درصد بازشو</t>
  </si>
  <si>
    <t>پیلوت</t>
  </si>
  <si>
    <t>---</t>
  </si>
  <si>
    <t>دیوار داخلی 20 سانتی دو طرف گچ</t>
  </si>
  <si>
    <t>بلوک سفالی 20 سانتی</t>
  </si>
  <si>
    <t>سقف طبقات</t>
  </si>
  <si>
    <t>سقف پیلوت</t>
  </si>
  <si>
    <t xml:space="preserve">سقف بام </t>
  </si>
  <si>
    <t>بلوک سفالی 15سانتی</t>
  </si>
  <si>
    <t>بلوک سفالی 15 سانتی</t>
  </si>
  <si>
    <t>دیوار داخلی 10 سانتی دو طرف گچ</t>
  </si>
  <si>
    <t>ملات گج و خاک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</si>
</sst>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178"/>
      <scheme val="minor"/>
    </font>
    <font>
      <sz val="11"/>
      <color theme="1"/>
      <name val="B Nazanin"/>
      <charset val="178"/>
    </font>
    <font>
      <b/>
      <sz val="14"/>
      <color theme="1"/>
      <name val="B Nazanin"/>
      <charset val="178"/>
    </font>
    <font>
      <b/>
      <sz val="11"/>
      <color theme="1"/>
      <name val="B Nazanin"/>
      <charset val="178"/>
    </font>
    <font>
      <b/>
      <sz val="11"/>
      <color theme="1"/>
      <name val="Calibri"/>
      <family val="2"/>
      <charset val="178"/>
      <scheme val="minor"/>
    </font>
    <font>
      <sz val="12"/>
      <color theme="1"/>
      <name val="B Nazanin"/>
      <charset val="178"/>
    </font>
    <font>
      <b/>
      <sz val="11"/>
      <color theme="1"/>
      <name val="Calibri"/>
      <family val="2"/>
      <scheme val="minor"/>
    </font>
    <font>
      <b/>
      <sz val="18"/>
      <color theme="1"/>
      <name val="B Nazanin"/>
      <charset val="178"/>
    </font>
    <font>
      <b/>
      <sz val="16"/>
      <color theme="1"/>
      <name val="B Nazanin"/>
      <charset val="178"/>
    </font>
    <font>
      <sz val="11"/>
      <color theme="1"/>
      <name val="Calibri"/>
      <family val="2"/>
      <scheme val="minor"/>
    </font>
    <font>
      <sz val="14"/>
      <color theme="1"/>
      <name val="B Nazanin"/>
      <charset val="178"/>
    </font>
    <font>
      <sz val="12"/>
      <color theme="1"/>
      <name val="Calibri"/>
      <family val="2"/>
      <charset val="178"/>
      <scheme val="minor"/>
    </font>
    <font>
      <b/>
      <vertAlign val="superscript"/>
      <sz val="11"/>
      <color theme="1"/>
      <name val="B Nazanin"/>
      <charset val="178"/>
    </font>
    <font>
      <vertAlign val="superscript"/>
      <sz val="11"/>
      <color theme="1"/>
      <name val="B Nazanin"/>
      <charset val="178"/>
    </font>
    <font>
      <sz val="12"/>
      <color rgb="FFFF0000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</borders>
  <cellStyleXfs count="2">
    <xf numFmtId="0" fontId="0" fillId="0" borderId="0"/>
    <xf numFmtId="0" fontId="9" fillId="0" borderId="0"/>
  </cellStyleXfs>
  <cellXfs count="103">
    <xf numFmtId="0" fontId="0" fillId="0" borderId="0" xfId="0"/>
    <xf numFmtId="0" fontId="2" fillId="0" borderId="0" xfId="0" applyFont="1" applyBorder="1" applyAlignment="1">
      <alignment vertical="center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/>
    <xf numFmtId="0" fontId="0" fillId="0" borderId="0" xfId="0" applyFont="1" applyAlignment="1">
      <alignment horizontal="center" vertical="center"/>
    </xf>
    <xf numFmtId="0" fontId="0" fillId="0" borderId="0" xfId="0" applyFont="1" applyBorder="1"/>
    <xf numFmtId="0" fontId="9" fillId="0" borderId="13" xfId="0" applyFont="1" applyBorder="1" applyAlignment="1">
      <alignment horizontal="center" vertical="center"/>
    </xf>
    <xf numFmtId="1" fontId="9" fillId="0" borderId="13" xfId="0" applyNumberFormat="1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1" fontId="9" fillId="0" borderId="15" xfId="0" applyNumberFormat="1" applyFont="1" applyBorder="1" applyAlignment="1">
      <alignment horizontal="center" vertical="center"/>
    </xf>
    <xf numFmtId="1" fontId="9" fillId="0" borderId="17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13" xfId="0" quotePrefix="1" applyFont="1" applyBorder="1" applyAlignment="1">
      <alignment horizontal="center" vertical="center"/>
    </xf>
    <xf numFmtId="0" fontId="9" fillId="0" borderId="17" xfId="0" quotePrefix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5%201398\Yasaman%20Besharati\96\36-heydari-ejraee-tirche\&#1576;&#1575;&#1585;&#1711;&#1584;&#1575;&#1585;&#1740;-heydari-jamal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biax%203\Desktop\daftarcheh%20seifi%20ebrahimi\&#1576;&#1575;&#1585;&#1711;&#1584;&#1575;&#1585;&#174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جزا سازه تیرچه بلوک"/>
      <sheetName val="سربار طبقات بام پارکینگ"/>
      <sheetName val="دیوار"/>
      <sheetName val="خلاصه بارگذاری"/>
      <sheetName val="C"/>
      <sheetName val="C تحلیلی"/>
      <sheetName val="drift"/>
    </sheetNames>
    <sheetDataSet>
      <sheetData sheetId="0"/>
      <sheetData sheetId="1" refreshError="1"/>
      <sheetData sheetId="2" refreshError="1"/>
      <sheetData sheetId="3" refreshError="1"/>
      <sheetData sheetId="4">
        <row r="7">
          <cell r="C7">
            <v>1</v>
          </cell>
        </row>
        <row r="8">
          <cell r="C8">
            <v>0.3</v>
          </cell>
        </row>
        <row r="10">
          <cell r="C10">
            <v>0.8</v>
          </cell>
        </row>
        <row r="13">
          <cell r="C13">
            <v>0.1</v>
          </cell>
        </row>
        <row r="14">
          <cell r="C14">
            <v>0.5</v>
          </cell>
        </row>
        <row r="15">
          <cell r="C15">
            <v>1.5</v>
          </cell>
        </row>
        <row r="16">
          <cell r="C16">
            <v>1</v>
          </cell>
        </row>
        <row r="18">
          <cell r="C18">
            <v>1.06</v>
          </cell>
        </row>
        <row r="19">
          <cell r="C19">
            <v>1.5625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جزا سازه تیرچه بلوک"/>
      <sheetName val="سربار طبقات بام پارکینگ"/>
      <sheetName val="دیوار"/>
      <sheetName val="خلاصه بارگذاری"/>
      <sheetName val="C"/>
      <sheetName val="C تحلیلی"/>
      <sheetName val="drift"/>
      <sheetName val="هم پایه"/>
    </sheetNames>
    <sheetDataSet>
      <sheetData sheetId="0">
        <row r="20">
          <cell r="I20">
            <v>255</v>
          </cell>
        </row>
      </sheetData>
      <sheetData sheetId="1">
        <row r="10">
          <cell r="E10">
            <v>180</v>
          </cell>
        </row>
        <row r="35">
          <cell r="E35">
            <v>250</v>
          </cell>
        </row>
      </sheetData>
      <sheetData sheetId="2"/>
      <sheetData sheetId="3"/>
      <sheetData sheetId="4">
        <row r="7">
          <cell r="C7">
            <v>1</v>
          </cell>
        </row>
        <row r="8">
          <cell r="C8">
            <v>0.3</v>
          </cell>
        </row>
        <row r="10">
          <cell r="C10">
            <v>0.68</v>
          </cell>
        </row>
        <row r="13">
          <cell r="C13">
            <v>0.15</v>
          </cell>
        </row>
        <row r="14">
          <cell r="C14">
            <v>0.7</v>
          </cell>
        </row>
        <row r="15">
          <cell r="C15">
            <v>1.75</v>
          </cell>
        </row>
        <row r="16">
          <cell r="C16">
            <v>1.1000000000000001</v>
          </cell>
        </row>
        <row r="18">
          <cell r="C18">
            <v>1</v>
          </cell>
        </row>
        <row r="19">
          <cell r="C19">
            <v>2.75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showGridLines="0" view="pageBreakPreview" zoomScaleNormal="100" zoomScaleSheetLayoutView="100" workbookViewId="0">
      <selection activeCell="F28" sqref="F28"/>
    </sheetView>
  </sheetViews>
  <sheetFormatPr defaultColWidth="9" defaultRowHeight="24" customHeight="1" x14ac:dyDescent="0.3"/>
  <cols>
    <col min="1" max="1" width="7.44140625" style="8" customWidth="1"/>
    <col min="2" max="2" width="6.44140625" style="8" bestFit="1" customWidth="1"/>
    <col min="3" max="3" width="4.109375" style="8" customWidth="1"/>
    <col min="4" max="4" width="7.5546875" style="8" customWidth="1"/>
    <col min="5" max="5" width="6.5546875" style="8" customWidth="1"/>
    <col min="6" max="6" width="8.44140625" style="8" customWidth="1"/>
    <col min="7" max="7" width="14.6640625" style="8" customWidth="1"/>
    <col min="8" max="8" width="4.88671875" style="8" customWidth="1"/>
    <col min="9" max="9" width="3" style="8" customWidth="1"/>
    <col min="10" max="10" width="11.88671875" style="8" customWidth="1"/>
    <col min="11" max="11" width="5.5546875" style="8" customWidth="1"/>
    <col min="12" max="12" width="2.44140625" style="8" customWidth="1"/>
    <col min="13" max="13" width="2.33203125" style="8" customWidth="1"/>
    <col min="14" max="14" width="24.33203125" style="8" bestFit="1" customWidth="1"/>
    <col min="15" max="15" width="9.5546875" style="8" bestFit="1" customWidth="1"/>
    <col min="16" max="16" width="14" style="8" bestFit="1" customWidth="1"/>
    <col min="17" max="17" width="15" style="8" bestFit="1" customWidth="1"/>
    <col min="18" max="18" width="2.6640625" style="6" customWidth="1"/>
    <col min="19" max="16384" width="9" style="6"/>
  </cols>
  <sheetData>
    <row r="1" spans="1:13" ht="14.4" x14ac:dyDescent="0.3"/>
    <row r="2" spans="1:13" ht="14.4" x14ac:dyDescent="0.3"/>
    <row r="3" spans="1:13" ht="14.4" x14ac:dyDescent="0.3"/>
    <row r="4" spans="1:13" ht="14.4" x14ac:dyDescent="0.3"/>
    <row r="5" spans="1:13" ht="14.4" x14ac:dyDescent="0.3"/>
    <row r="6" spans="1:13" ht="21.6" x14ac:dyDescent="0.3">
      <c r="B6" s="6"/>
      <c r="C6" s="6"/>
      <c r="D6" s="6"/>
      <c r="E6" s="6"/>
      <c r="I6" s="77" t="s">
        <v>42</v>
      </c>
      <c r="J6" s="77"/>
      <c r="K6" s="77"/>
      <c r="L6" s="77"/>
    </row>
    <row r="7" spans="1:13" ht="18" customHeight="1" x14ac:dyDescent="0.3">
      <c r="A7" s="22"/>
      <c r="B7" s="23" t="s">
        <v>43</v>
      </c>
      <c r="C7" s="24">
        <v>5</v>
      </c>
      <c r="D7" s="78" t="s">
        <v>44</v>
      </c>
      <c r="E7" s="78"/>
      <c r="F7" s="24">
        <v>25</v>
      </c>
      <c r="G7" s="79" t="s">
        <v>45</v>
      </c>
      <c r="H7" s="79"/>
      <c r="I7" s="79"/>
      <c r="J7" s="79"/>
      <c r="K7" s="79"/>
      <c r="L7" s="79"/>
      <c r="M7" s="25"/>
    </row>
    <row r="8" spans="1:13" ht="14.25" customHeight="1" x14ac:dyDescent="0.3">
      <c r="A8" s="78" t="s">
        <v>46</v>
      </c>
      <c r="B8" s="78"/>
      <c r="C8" s="78"/>
      <c r="D8" s="78"/>
      <c r="E8" s="78"/>
      <c r="F8" s="24">
        <v>10</v>
      </c>
      <c r="G8" s="80" t="s">
        <v>47</v>
      </c>
      <c r="H8" s="80"/>
      <c r="I8" s="24">
        <v>60</v>
      </c>
      <c r="J8" s="78" t="s">
        <v>48</v>
      </c>
      <c r="K8" s="78"/>
      <c r="L8" s="78"/>
      <c r="M8" s="26"/>
    </row>
    <row r="9" spans="1:13" ht="14.4" x14ac:dyDescent="0.3">
      <c r="I9" s="6"/>
      <c r="J9" s="6"/>
    </row>
    <row r="10" spans="1:13" ht="14.4" x14ac:dyDescent="0.3">
      <c r="A10" s="6"/>
      <c r="B10" s="6"/>
      <c r="C10" s="6"/>
    </row>
    <row r="11" spans="1:13" ht="14.4" x14ac:dyDescent="0.3"/>
    <row r="12" spans="1:13" ht="14.4" x14ac:dyDescent="0.3"/>
    <row r="13" spans="1:13" ht="14.4" x14ac:dyDescent="0.3"/>
    <row r="14" spans="1:13" ht="15" thickBot="1" x14ac:dyDescent="0.35"/>
    <row r="15" spans="1:13" ht="27" x14ac:dyDescent="0.3">
      <c r="B15" s="81" t="s">
        <v>49</v>
      </c>
      <c r="C15" s="82"/>
      <c r="D15" s="82"/>
      <c r="E15" s="82"/>
      <c r="F15" s="82"/>
      <c r="G15" s="82"/>
      <c r="H15" s="82"/>
      <c r="I15" s="82"/>
      <c r="J15" s="83"/>
    </row>
    <row r="16" spans="1:13" ht="19.2" x14ac:dyDescent="0.3">
      <c r="B16" s="71" t="s">
        <v>50</v>
      </c>
      <c r="C16" s="72"/>
      <c r="D16" s="72"/>
      <c r="E16" s="72" t="s">
        <v>10</v>
      </c>
      <c r="F16" s="72"/>
      <c r="G16" s="72" t="s">
        <v>51</v>
      </c>
      <c r="H16" s="72"/>
      <c r="I16" s="72" t="s">
        <v>52</v>
      </c>
      <c r="J16" s="84"/>
    </row>
    <row r="17" spans="2:10" ht="18.75" customHeight="1" x14ac:dyDescent="0.3">
      <c r="B17" s="75" t="s">
        <v>53</v>
      </c>
      <c r="C17" s="76"/>
      <c r="D17" s="76"/>
      <c r="E17" s="73">
        <v>0.05</v>
      </c>
      <c r="F17" s="73"/>
      <c r="G17" s="73">
        <f>2500</f>
        <v>2500</v>
      </c>
      <c r="H17" s="73"/>
      <c r="I17" s="73">
        <f>E17*G17</f>
        <v>125</v>
      </c>
      <c r="J17" s="74"/>
    </row>
    <row r="18" spans="2:10" ht="16.8" x14ac:dyDescent="0.3">
      <c r="B18" s="71" t="s">
        <v>54</v>
      </c>
      <c r="C18" s="72"/>
      <c r="D18" s="72"/>
      <c r="E18" s="73">
        <f>F8*F7/I8/100</f>
        <v>4.1666666666666671E-2</v>
      </c>
      <c r="F18" s="73"/>
      <c r="G18" s="73">
        <f>G17</f>
        <v>2500</v>
      </c>
      <c r="H18" s="73"/>
      <c r="I18" s="73">
        <f>E18*G18</f>
        <v>104.16666666666667</v>
      </c>
      <c r="J18" s="74"/>
    </row>
    <row r="19" spans="2:10" ht="16.8" x14ac:dyDescent="0.3">
      <c r="B19" s="71" t="s">
        <v>55</v>
      </c>
      <c r="C19" s="72"/>
      <c r="D19" s="72"/>
      <c r="E19" s="72"/>
      <c r="F19" s="72"/>
      <c r="G19" s="73"/>
      <c r="H19" s="73"/>
      <c r="I19" s="73">
        <v>5</v>
      </c>
      <c r="J19" s="74"/>
    </row>
    <row r="20" spans="2:10" ht="20.399999999999999" thickBot="1" x14ac:dyDescent="0.35">
      <c r="B20" s="66" t="s">
        <v>38</v>
      </c>
      <c r="C20" s="67"/>
      <c r="D20" s="67"/>
      <c r="E20" s="67"/>
      <c r="F20" s="67"/>
      <c r="G20" s="68"/>
      <c r="H20" s="68"/>
      <c r="I20" s="69">
        <f>SUM(I17:J19)</f>
        <v>234.16666666666669</v>
      </c>
      <c r="J20" s="70"/>
    </row>
    <row r="21" spans="2:10" ht="14.4" x14ac:dyDescent="0.3"/>
    <row r="22" spans="2:10" ht="14.4" x14ac:dyDescent="0.3"/>
    <row r="23" spans="2:10" ht="14.4" x14ac:dyDescent="0.3"/>
    <row r="24" spans="2:10" ht="14.4" x14ac:dyDescent="0.3"/>
    <row r="25" spans="2:10" ht="14.4" x14ac:dyDescent="0.3"/>
    <row r="26" spans="2:10" ht="14.4" x14ac:dyDescent="0.3"/>
    <row r="27" spans="2:10" ht="14.4" x14ac:dyDescent="0.3"/>
    <row r="28" spans="2:10" ht="14.4" x14ac:dyDescent="0.3"/>
    <row r="29" spans="2:10" ht="14.4" x14ac:dyDescent="0.3"/>
    <row r="30" spans="2:10" ht="14.4" x14ac:dyDescent="0.3"/>
    <row r="31" spans="2:10" ht="14.4" x14ac:dyDescent="0.3"/>
    <row r="35" spans="11:18" ht="25.5" customHeight="1" x14ac:dyDescent="0.3"/>
    <row r="36" spans="11:18" ht="14.4" x14ac:dyDescent="0.3"/>
    <row r="37" spans="11:18" ht="16.5" customHeight="1" x14ac:dyDescent="0.3"/>
    <row r="38" spans="11:18" ht="24" customHeight="1" x14ac:dyDescent="0.3">
      <c r="K38" s="27"/>
      <c r="R38" s="28"/>
    </row>
    <row r="39" spans="11:18" ht="24" customHeight="1" x14ac:dyDescent="0.3">
      <c r="K39" s="27"/>
      <c r="R39" s="28"/>
    </row>
    <row r="40" spans="11:18" ht="24" customHeight="1" x14ac:dyDescent="0.3">
      <c r="K40" s="27"/>
      <c r="R40" s="28"/>
    </row>
    <row r="41" spans="11:18" ht="14.4" x14ac:dyDescent="0.3">
      <c r="K41" s="27"/>
      <c r="R41" s="28"/>
    </row>
    <row r="42" spans="11:18" ht="14.4" x14ac:dyDescent="0.3">
      <c r="K42" s="27"/>
      <c r="R42" s="28"/>
    </row>
    <row r="43" spans="11:18" ht="14.4" x14ac:dyDescent="0.3">
      <c r="K43" s="27"/>
      <c r="R43" s="28"/>
    </row>
    <row r="44" spans="11:18" ht="14.4" x14ac:dyDescent="0.3">
      <c r="K44" s="27"/>
      <c r="R44" s="28"/>
    </row>
    <row r="45" spans="11:18" ht="14.4" x14ac:dyDescent="0.3"/>
    <row r="46" spans="11:18" ht="14.4" x14ac:dyDescent="0.3"/>
    <row r="47" spans="11:18" ht="14.4" x14ac:dyDescent="0.3"/>
    <row r="48" spans="11:18" ht="14.4" x14ac:dyDescent="0.3"/>
    <row r="49" ht="14.4" x14ac:dyDescent="0.3"/>
    <row r="50" ht="14.4" x14ac:dyDescent="0.3"/>
    <row r="51" ht="14.4" x14ac:dyDescent="0.3"/>
    <row r="52" ht="14.4" x14ac:dyDescent="0.3"/>
    <row r="53" ht="14.4" x14ac:dyDescent="0.3"/>
    <row r="54" ht="14.4" x14ac:dyDescent="0.3"/>
    <row r="55" ht="14.4" x14ac:dyDescent="0.3"/>
    <row r="56" ht="14.4" x14ac:dyDescent="0.3"/>
    <row r="57" ht="14.4" x14ac:dyDescent="0.3"/>
    <row r="58" ht="14.4" x14ac:dyDescent="0.3"/>
    <row r="59" ht="14.4" x14ac:dyDescent="0.3"/>
    <row r="60" ht="14.4" x14ac:dyDescent="0.3"/>
    <row r="61" ht="14.4" x14ac:dyDescent="0.3"/>
    <row r="62" ht="14.4" x14ac:dyDescent="0.3"/>
    <row r="63" ht="14.4" x14ac:dyDescent="0.3"/>
    <row r="64" ht="14.4" x14ac:dyDescent="0.3"/>
    <row r="65" ht="14.4" x14ac:dyDescent="0.3"/>
    <row r="66" ht="14.4" x14ac:dyDescent="0.3"/>
    <row r="67" ht="14.4" x14ac:dyDescent="0.3"/>
    <row r="68" ht="14.4" x14ac:dyDescent="0.3"/>
    <row r="69" ht="14.4" x14ac:dyDescent="0.3"/>
    <row r="70" ht="14.4" x14ac:dyDescent="0.3"/>
    <row r="72" ht="14.4" x14ac:dyDescent="0.3"/>
    <row r="73" ht="14.4" x14ac:dyDescent="0.3"/>
  </sheetData>
  <mergeCells count="27">
    <mergeCell ref="B17:D17"/>
    <mergeCell ref="E17:F17"/>
    <mergeCell ref="G17:H17"/>
    <mergeCell ref="I17:J17"/>
    <mergeCell ref="I6:L6"/>
    <mergeCell ref="D7:E7"/>
    <mergeCell ref="G7:L7"/>
    <mergeCell ref="A8:E8"/>
    <mergeCell ref="G8:H8"/>
    <mergeCell ref="J8:L8"/>
    <mergeCell ref="B15:J15"/>
    <mergeCell ref="B16:D16"/>
    <mergeCell ref="E16:F16"/>
    <mergeCell ref="G16:H16"/>
    <mergeCell ref="I16:J16"/>
    <mergeCell ref="B20:D20"/>
    <mergeCell ref="E20:F20"/>
    <mergeCell ref="G20:H20"/>
    <mergeCell ref="I20:J20"/>
    <mergeCell ref="B18:D18"/>
    <mergeCell ref="E18:F18"/>
    <mergeCell ref="G18:H18"/>
    <mergeCell ref="I18:J18"/>
    <mergeCell ref="B19:D19"/>
    <mergeCell ref="E19:F19"/>
    <mergeCell ref="G19:H19"/>
    <mergeCell ref="I19:J19"/>
  </mergeCells>
  <pageMargins left="0.70866141732283472" right="0.70866141732283472" top="0.74803149606299213" bottom="0.74803149606299213" header="0.31496062992125984" footer="0.31496062992125984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4"/>
  <sheetViews>
    <sheetView showGridLines="0" view="pageBreakPreview" topLeftCell="A19" zoomScale="115" zoomScaleNormal="100" zoomScaleSheetLayoutView="115" workbookViewId="0">
      <selection activeCell="E34" sqref="E34"/>
    </sheetView>
  </sheetViews>
  <sheetFormatPr defaultRowHeight="14.4" x14ac:dyDescent="0.3"/>
  <cols>
    <col min="2" max="2" width="13" bestFit="1" customWidth="1"/>
    <col min="3" max="3" width="10.44140625" bestFit="1" customWidth="1"/>
    <col min="4" max="4" width="14" bestFit="1" customWidth="1"/>
    <col min="5" max="5" width="15" bestFit="1" customWidth="1"/>
  </cols>
  <sheetData>
    <row r="1" spans="2:5" ht="15" thickBot="1" x14ac:dyDescent="0.35"/>
    <row r="2" spans="2:5" ht="30" thickBot="1" x14ac:dyDescent="0.35">
      <c r="B2" s="85" t="s">
        <v>61</v>
      </c>
      <c r="C2" s="86"/>
      <c r="D2" s="86"/>
      <c r="E2" s="87"/>
    </row>
    <row r="3" spans="2:5" ht="19.2" x14ac:dyDescent="0.3">
      <c r="B3" s="42" t="s">
        <v>11</v>
      </c>
      <c r="C3" s="43" t="s">
        <v>10</v>
      </c>
      <c r="D3" s="40" t="s">
        <v>39</v>
      </c>
      <c r="E3" s="41" t="s">
        <v>40</v>
      </c>
    </row>
    <row r="4" spans="2:5" ht="18.600000000000001" x14ac:dyDescent="0.3">
      <c r="B4" s="32" t="s">
        <v>17</v>
      </c>
      <c r="C4" s="29">
        <v>0.01</v>
      </c>
      <c r="D4" s="29">
        <v>2100</v>
      </c>
      <c r="E4" s="31">
        <f t="shared" ref="E4:E9" si="0">C4*D4</f>
        <v>21</v>
      </c>
    </row>
    <row r="5" spans="2:5" ht="16.8" x14ac:dyDescent="0.3">
      <c r="B5" s="33" t="s">
        <v>18</v>
      </c>
      <c r="C5" s="29">
        <v>2.5000000000000001E-2</v>
      </c>
      <c r="D5" s="29">
        <f>D4</f>
        <v>2100</v>
      </c>
      <c r="E5" s="31">
        <f t="shared" si="0"/>
        <v>52.5</v>
      </c>
    </row>
    <row r="6" spans="2:5" ht="16.8" x14ac:dyDescent="0.3">
      <c r="B6" s="33" t="s">
        <v>12</v>
      </c>
      <c r="C6" s="29">
        <v>7.4999999999999997E-2</v>
      </c>
      <c r="D6" s="29">
        <v>600</v>
      </c>
      <c r="E6" s="31">
        <f t="shared" si="0"/>
        <v>45</v>
      </c>
    </row>
    <row r="7" spans="2:5" ht="16.8" x14ac:dyDescent="0.3">
      <c r="B7" s="30" t="s">
        <v>13</v>
      </c>
      <c r="C7" s="29">
        <v>0.01</v>
      </c>
      <c r="D7" s="29">
        <v>1600</v>
      </c>
      <c r="E7" s="31">
        <f t="shared" si="0"/>
        <v>16</v>
      </c>
    </row>
    <row r="8" spans="2:5" ht="16.8" x14ac:dyDescent="0.3">
      <c r="B8" s="30" t="s">
        <v>14</v>
      </c>
      <c r="C8" s="29">
        <v>0.01</v>
      </c>
      <c r="D8" s="29">
        <v>1300</v>
      </c>
      <c r="E8" s="31">
        <f t="shared" si="0"/>
        <v>13</v>
      </c>
    </row>
    <row r="9" spans="2:5" ht="16.8" x14ac:dyDescent="0.3">
      <c r="B9" s="30" t="s">
        <v>15</v>
      </c>
      <c r="C9" s="29">
        <v>1</v>
      </c>
      <c r="D9" s="29">
        <v>52.5</v>
      </c>
      <c r="E9" s="31">
        <f t="shared" si="0"/>
        <v>52.5</v>
      </c>
    </row>
    <row r="10" spans="2:5" ht="20.399999999999999" thickBot="1" x14ac:dyDescent="0.35">
      <c r="B10" s="34" t="s">
        <v>38</v>
      </c>
      <c r="C10" s="37"/>
      <c r="D10" s="35"/>
      <c r="E10" s="36">
        <f>SUM(E4:E9)</f>
        <v>200</v>
      </c>
    </row>
    <row r="11" spans="2:5" x14ac:dyDescent="0.3">
      <c r="B11" s="8"/>
      <c r="C11" s="8"/>
      <c r="D11" s="8"/>
      <c r="E11" s="8"/>
    </row>
    <row r="12" spans="2:5" ht="15" thickBot="1" x14ac:dyDescent="0.35">
      <c r="B12" s="8"/>
      <c r="C12" s="8"/>
      <c r="D12" s="8"/>
      <c r="E12" s="8"/>
    </row>
    <row r="13" spans="2:5" ht="30" thickBot="1" x14ac:dyDescent="0.35">
      <c r="B13" s="88" t="s">
        <v>62</v>
      </c>
      <c r="C13" s="89"/>
      <c r="D13" s="89"/>
      <c r="E13" s="90"/>
    </row>
    <row r="14" spans="2:5" ht="19.2" x14ac:dyDescent="0.3">
      <c r="B14" s="12" t="s">
        <v>11</v>
      </c>
      <c r="C14" s="13" t="s">
        <v>10</v>
      </c>
      <c r="D14" s="14" t="s">
        <v>39</v>
      </c>
      <c r="E14" s="15" t="s">
        <v>40</v>
      </c>
    </row>
    <row r="15" spans="2:5" ht="16.8" x14ac:dyDescent="0.3">
      <c r="B15" s="16" t="s">
        <v>36</v>
      </c>
      <c r="C15" s="17">
        <v>0.02</v>
      </c>
      <c r="D15" s="17">
        <v>2250</v>
      </c>
      <c r="E15" s="18">
        <f t="shared" ref="E15:E19" si="1">C15*D15</f>
        <v>45</v>
      </c>
    </row>
    <row r="16" spans="2:5" ht="16.8" x14ac:dyDescent="0.3">
      <c r="B16" s="16" t="s">
        <v>37</v>
      </c>
      <c r="C16" s="17">
        <v>2.5000000000000001E-2</v>
      </c>
      <c r="D16" s="17">
        <v>2100</v>
      </c>
      <c r="E16" s="18">
        <f t="shared" si="1"/>
        <v>52.5</v>
      </c>
    </row>
    <row r="17" spans="2:5" ht="16.8" x14ac:dyDescent="0.3">
      <c r="B17" s="16" t="s">
        <v>12</v>
      </c>
      <c r="C17" s="17">
        <v>7.4999999999999997E-2</v>
      </c>
      <c r="D17" s="17">
        <v>600</v>
      </c>
      <c r="E17" s="18">
        <f t="shared" si="1"/>
        <v>45</v>
      </c>
    </row>
    <row r="18" spans="2:5" ht="16.8" x14ac:dyDescent="0.3">
      <c r="B18" s="16" t="s">
        <v>13</v>
      </c>
      <c r="C18" s="17">
        <v>0.01</v>
      </c>
      <c r="D18" s="17">
        <v>1600</v>
      </c>
      <c r="E18" s="18">
        <f t="shared" si="1"/>
        <v>16</v>
      </c>
    </row>
    <row r="19" spans="2:5" ht="16.8" x14ac:dyDescent="0.3">
      <c r="B19" s="16" t="s">
        <v>14</v>
      </c>
      <c r="C19" s="17">
        <v>0.01</v>
      </c>
      <c r="D19" s="17">
        <v>1300</v>
      </c>
      <c r="E19" s="18">
        <f t="shared" si="1"/>
        <v>13</v>
      </c>
    </row>
    <row r="20" spans="2:5" ht="16.8" x14ac:dyDescent="0.3">
      <c r="B20" s="16" t="s">
        <v>15</v>
      </c>
      <c r="C20" s="17">
        <v>1</v>
      </c>
      <c r="D20" s="17">
        <v>78.5</v>
      </c>
      <c r="E20" s="18">
        <f>C20*D20</f>
        <v>78.5</v>
      </c>
    </row>
    <row r="21" spans="2:5" ht="20.399999999999999" thickBot="1" x14ac:dyDescent="0.35">
      <c r="B21" s="19" t="s">
        <v>38</v>
      </c>
      <c r="C21" s="20"/>
      <c r="D21" s="20"/>
      <c r="E21" s="21">
        <f>SUM(E15:E20)</f>
        <v>250</v>
      </c>
    </row>
    <row r="22" spans="2:5" x14ac:dyDescent="0.3">
      <c r="B22" s="8"/>
      <c r="C22" s="8"/>
      <c r="D22" s="8"/>
      <c r="E22" s="8"/>
    </row>
    <row r="23" spans="2:5" ht="15" thickBot="1" x14ac:dyDescent="0.35">
      <c r="B23" s="8"/>
      <c r="C23" s="8"/>
      <c r="D23" s="8"/>
      <c r="E23" s="8"/>
    </row>
    <row r="24" spans="2:5" ht="30" thickBot="1" x14ac:dyDescent="0.35">
      <c r="B24" s="85" t="s">
        <v>63</v>
      </c>
      <c r="C24" s="86"/>
      <c r="D24" s="86"/>
      <c r="E24" s="87"/>
    </row>
    <row r="25" spans="2:5" ht="19.2" x14ac:dyDescent="0.3">
      <c r="B25" s="38" t="s">
        <v>11</v>
      </c>
      <c r="C25" s="39" t="s">
        <v>10</v>
      </c>
      <c r="D25" s="40" t="s">
        <v>39</v>
      </c>
      <c r="E25" s="41" t="s">
        <v>40</v>
      </c>
    </row>
    <row r="26" spans="2:5" ht="16.8" x14ac:dyDescent="0.3">
      <c r="B26" s="30" t="s">
        <v>36</v>
      </c>
      <c r="C26" s="29">
        <v>2.5000000000000001E-2</v>
      </c>
      <c r="D26" s="29">
        <v>2250</v>
      </c>
      <c r="E26" s="31">
        <f t="shared" ref="E26:E31" si="2">C26*D26</f>
        <v>56.25</v>
      </c>
    </row>
    <row r="27" spans="2:5" ht="16.8" x14ac:dyDescent="0.3">
      <c r="B27" s="30" t="s">
        <v>16</v>
      </c>
      <c r="C27" s="29">
        <v>2.5000000000000001E-2</v>
      </c>
      <c r="D27" s="29">
        <v>2100</v>
      </c>
      <c r="E27" s="31">
        <f t="shared" si="2"/>
        <v>52.5</v>
      </c>
    </row>
    <row r="28" spans="2:5" ht="16.8" x14ac:dyDescent="0.3">
      <c r="B28" s="30" t="s">
        <v>12</v>
      </c>
      <c r="C28" s="29">
        <v>0.15</v>
      </c>
      <c r="D28" s="29">
        <v>600</v>
      </c>
      <c r="E28" s="31">
        <f t="shared" si="2"/>
        <v>90</v>
      </c>
    </row>
    <row r="29" spans="2:5" ht="16.8" x14ac:dyDescent="0.3">
      <c r="B29" s="30" t="s">
        <v>13</v>
      </c>
      <c r="C29" s="29">
        <v>0.01</v>
      </c>
      <c r="D29" s="29">
        <v>1600</v>
      </c>
      <c r="E29" s="31">
        <f t="shared" si="2"/>
        <v>16</v>
      </c>
    </row>
    <row r="30" spans="2:5" ht="16.8" x14ac:dyDescent="0.3">
      <c r="B30" s="30" t="s">
        <v>14</v>
      </c>
      <c r="C30" s="29">
        <v>0.01</v>
      </c>
      <c r="D30" s="29">
        <v>1300</v>
      </c>
      <c r="E30" s="31">
        <f t="shared" si="2"/>
        <v>13</v>
      </c>
    </row>
    <row r="31" spans="2:5" ht="16.8" x14ac:dyDescent="0.3">
      <c r="B31" s="30" t="s">
        <v>15</v>
      </c>
      <c r="C31" s="29">
        <v>1</v>
      </c>
      <c r="D31" s="29">
        <f>28.5+25</f>
        <v>53.5</v>
      </c>
      <c r="E31" s="31">
        <f t="shared" si="2"/>
        <v>53.5</v>
      </c>
    </row>
    <row r="32" spans="2:5" ht="18.600000000000001" hidden="1" x14ac:dyDescent="0.3">
      <c r="B32" s="32"/>
      <c r="C32" s="29"/>
      <c r="D32" s="29"/>
      <c r="E32" s="31"/>
    </row>
    <row r="33" spans="2:5" ht="16.8" hidden="1" x14ac:dyDescent="0.3">
      <c r="B33" s="33"/>
      <c r="C33" s="29"/>
      <c r="D33" s="29"/>
      <c r="E33" s="31"/>
    </row>
    <row r="34" spans="2:5" ht="20.399999999999999" thickBot="1" x14ac:dyDescent="0.35">
      <c r="B34" s="34" t="s">
        <v>38</v>
      </c>
      <c r="C34" s="35"/>
      <c r="D34" s="35"/>
      <c r="E34" s="36">
        <f>SUM(E26:E33)</f>
        <v>281.25</v>
      </c>
    </row>
  </sheetData>
  <mergeCells count="3">
    <mergeCell ref="B2:E2"/>
    <mergeCell ref="B13:E13"/>
    <mergeCell ref="B24:E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43"/>
  <sheetViews>
    <sheetView showGridLines="0" tabSelected="1" view="pageBreakPreview" topLeftCell="A31" zoomScale="115" zoomScaleNormal="100" zoomScaleSheetLayoutView="115" workbookViewId="0">
      <selection activeCell="C43" sqref="C43"/>
    </sheetView>
  </sheetViews>
  <sheetFormatPr defaultRowHeight="14.4" x14ac:dyDescent="0.3"/>
  <cols>
    <col min="2" max="2" width="26.33203125" bestFit="1" customWidth="1"/>
    <col min="3" max="3" width="9.5546875" bestFit="1" customWidth="1"/>
    <col min="4" max="4" width="14" bestFit="1" customWidth="1"/>
    <col min="5" max="5" width="15" bestFit="1" customWidth="1"/>
  </cols>
  <sheetData>
    <row r="2" spans="2:5" ht="15" thickBot="1" x14ac:dyDescent="0.35"/>
    <row r="3" spans="2:5" ht="27.6" thickBot="1" x14ac:dyDescent="0.35">
      <c r="B3" s="94" t="s">
        <v>19</v>
      </c>
      <c r="C3" s="95"/>
      <c r="D3" s="95"/>
      <c r="E3" s="96"/>
    </row>
    <row r="4" spans="2:5" ht="19.2" x14ac:dyDescent="0.3">
      <c r="B4" s="42" t="s">
        <v>11</v>
      </c>
      <c r="C4" s="40" t="s">
        <v>10</v>
      </c>
      <c r="D4" s="40" t="s">
        <v>39</v>
      </c>
      <c r="E4" s="41" t="s">
        <v>40</v>
      </c>
    </row>
    <row r="5" spans="2:5" ht="16.8" x14ac:dyDescent="0.3">
      <c r="B5" s="33" t="s">
        <v>20</v>
      </c>
      <c r="C5" s="29">
        <v>2.5000000000000001E-2</v>
      </c>
      <c r="D5" s="29">
        <v>2800</v>
      </c>
      <c r="E5" s="31">
        <f>C5*D5</f>
        <v>70</v>
      </c>
    </row>
    <row r="6" spans="2:5" ht="16.8" x14ac:dyDescent="0.3">
      <c r="B6" s="33" t="s">
        <v>21</v>
      </c>
      <c r="C6" s="29">
        <v>2.5000000000000001E-2</v>
      </c>
      <c r="D6" s="29">
        <v>2100</v>
      </c>
      <c r="E6" s="31">
        <f>C6*D6</f>
        <v>52.5</v>
      </c>
    </row>
    <row r="7" spans="2:5" ht="16.8" x14ac:dyDescent="0.3">
      <c r="B7" s="33" t="s">
        <v>64</v>
      </c>
      <c r="C7" s="29">
        <v>0.15</v>
      </c>
      <c r="D7" s="29">
        <v>850</v>
      </c>
      <c r="E7" s="31">
        <f>C7*D7</f>
        <v>127.5</v>
      </c>
    </row>
    <row r="8" spans="2:5" ht="16.8" x14ac:dyDescent="0.3">
      <c r="B8" s="30" t="s">
        <v>13</v>
      </c>
      <c r="C8" s="29">
        <v>1.4999999999999999E-2</v>
      </c>
      <c r="D8" s="29">
        <v>1600</v>
      </c>
      <c r="E8" s="31">
        <f>C8*D8</f>
        <v>24</v>
      </c>
    </row>
    <row r="9" spans="2:5" ht="16.8" x14ac:dyDescent="0.3">
      <c r="B9" s="30" t="s">
        <v>14</v>
      </c>
      <c r="C9" s="29">
        <v>0.01</v>
      </c>
      <c r="D9" s="29">
        <v>1300</v>
      </c>
      <c r="E9" s="31">
        <f>C9*D9</f>
        <v>13</v>
      </c>
    </row>
    <row r="10" spans="2:5" ht="16.8" x14ac:dyDescent="0.3">
      <c r="B10" s="63" t="s">
        <v>32</v>
      </c>
      <c r="C10" s="64"/>
      <c r="D10" s="64"/>
      <c r="E10" s="65">
        <v>0.3</v>
      </c>
    </row>
    <row r="11" spans="2:5" ht="20.399999999999999" thickBot="1" x14ac:dyDescent="0.35">
      <c r="B11" s="34" t="s">
        <v>38</v>
      </c>
      <c r="C11" s="44"/>
      <c r="D11" s="44"/>
      <c r="E11" s="45">
        <f>SUM(E5:E10)*(1-E10)</f>
        <v>201.10999999999999</v>
      </c>
    </row>
    <row r="12" spans="2:5" x14ac:dyDescent="0.3">
      <c r="B12" s="8"/>
      <c r="C12" s="8"/>
      <c r="D12" s="8"/>
      <c r="E12" s="8"/>
    </row>
    <row r="13" spans="2:5" ht="15" thickBot="1" x14ac:dyDescent="0.35">
      <c r="B13" s="8"/>
      <c r="C13" s="8"/>
      <c r="D13" s="8"/>
      <c r="E13" s="8"/>
    </row>
    <row r="14" spans="2:5" ht="27.6" thickBot="1" x14ac:dyDescent="0.35">
      <c r="B14" s="94" t="s">
        <v>22</v>
      </c>
      <c r="C14" s="95"/>
      <c r="D14" s="95"/>
      <c r="E14" s="96"/>
    </row>
    <row r="15" spans="2:5" ht="19.2" x14ac:dyDescent="0.3">
      <c r="B15" s="42" t="s">
        <v>11</v>
      </c>
      <c r="C15" s="40" t="s">
        <v>10</v>
      </c>
      <c r="D15" s="40" t="s">
        <v>39</v>
      </c>
      <c r="E15" s="41" t="s">
        <v>40</v>
      </c>
    </row>
    <row r="16" spans="2:5" ht="16.8" x14ac:dyDescent="0.3">
      <c r="B16" s="33" t="s">
        <v>23</v>
      </c>
      <c r="C16" s="29">
        <v>1.4999999999999999E-2</v>
      </c>
      <c r="D16" s="29">
        <v>2100</v>
      </c>
      <c r="E16" s="31">
        <f>C16*D16</f>
        <v>31.5</v>
      </c>
    </row>
    <row r="17" spans="2:5" ht="16.8" x14ac:dyDescent="0.3">
      <c r="B17" s="33" t="s">
        <v>65</v>
      </c>
      <c r="C17" s="29">
        <v>0.15</v>
      </c>
      <c r="D17" s="29">
        <v>850</v>
      </c>
      <c r="E17" s="31">
        <f>C17*D17</f>
        <v>127.5</v>
      </c>
    </row>
    <row r="18" spans="2:5" ht="16.8" x14ac:dyDescent="0.3">
      <c r="B18" s="30" t="s">
        <v>13</v>
      </c>
      <c r="C18" s="29">
        <v>1.4999999999999999E-2</v>
      </c>
      <c r="D18" s="29">
        <v>1600</v>
      </c>
      <c r="E18" s="31">
        <f>C18*D18</f>
        <v>24</v>
      </c>
    </row>
    <row r="19" spans="2:5" ht="16.8" x14ac:dyDescent="0.3">
      <c r="B19" s="30" t="s">
        <v>14</v>
      </c>
      <c r="C19" s="29">
        <v>0.01</v>
      </c>
      <c r="D19" s="29">
        <v>1300</v>
      </c>
      <c r="E19" s="31">
        <f>C19*D19</f>
        <v>13</v>
      </c>
    </row>
    <row r="20" spans="2:5" ht="20.399999999999999" thickBot="1" x14ac:dyDescent="0.35">
      <c r="B20" s="34" t="s">
        <v>38</v>
      </c>
      <c r="C20" s="44"/>
      <c r="D20" s="44"/>
      <c r="E20" s="45">
        <f>SUM(E16:E19)</f>
        <v>196</v>
      </c>
    </row>
    <row r="21" spans="2:5" x14ac:dyDescent="0.3">
      <c r="B21" s="8"/>
      <c r="C21" s="8"/>
      <c r="D21" s="8"/>
      <c r="E21" s="8"/>
    </row>
    <row r="22" spans="2:5" ht="15" thickBot="1" x14ac:dyDescent="0.35">
      <c r="B22" s="8"/>
      <c r="C22" s="8"/>
      <c r="D22" s="8"/>
      <c r="E22" s="8"/>
    </row>
    <row r="23" spans="2:5" ht="24" thickBot="1" x14ac:dyDescent="0.35">
      <c r="B23" s="91" t="s">
        <v>59</v>
      </c>
      <c r="C23" s="92"/>
      <c r="D23" s="92"/>
      <c r="E23" s="93"/>
    </row>
    <row r="24" spans="2:5" ht="19.2" x14ac:dyDescent="0.3">
      <c r="B24" s="42" t="s">
        <v>11</v>
      </c>
      <c r="C24" s="40" t="s">
        <v>10</v>
      </c>
      <c r="D24" s="40" t="s">
        <v>39</v>
      </c>
      <c r="E24" s="41" t="s">
        <v>40</v>
      </c>
    </row>
    <row r="25" spans="2:5" ht="16.8" x14ac:dyDescent="0.3">
      <c r="B25" s="33" t="s">
        <v>60</v>
      </c>
      <c r="C25" s="29">
        <v>0.2</v>
      </c>
      <c r="D25" s="29">
        <v>850</v>
      </c>
      <c r="E25" s="31">
        <f>C25*D25</f>
        <v>170</v>
      </c>
    </row>
    <row r="26" spans="2:5" ht="16.8" x14ac:dyDescent="0.3">
      <c r="B26" s="30" t="s">
        <v>13</v>
      </c>
      <c r="C26" s="29">
        <f>2*0.01</f>
        <v>0.02</v>
      </c>
      <c r="D26" s="29">
        <v>1600</v>
      </c>
      <c r="E26" s="31">
        <f>C26*D26</f>
        <v>32</v>
      </c>
    </row>
    <row r="27" spans="2:5" ht="16.8" x14ac:dyDescent="0.3">
      <c r="B27" s="30" t="s">
        <v>14</v>
      </c>
      <c r="C27" s="29">
        <f>2*0.01</f>
        <v>0.02</v>
      </c>
      <c r="D27" s="29">
        <v>1300</v>
      </c>
      <c r="E27" s="31">
        <f>C27*D27</f>
        <v>26</v>
      </c>
    </row>
    <row r="28" spans="2:5" ht="20.399999999999999" thickBot="1" x14ac:dyDescent="0.35">
      <c r="B28" s="34" t="s">
        <v>38</v>
      </c>
      <c r="C28" s="44"/>
      <c r="D28" s="44"/>
      <c r="E28" s="36">
        <f>SUM(E25:E27)</f>
        <v>228</v>
      </c>
    </row>
    <row r="29" spans="2:5" ht="27.75" customHeight="1" thickBot="1" x14ac:dyDescent="0.35">
      <c r="B29" s="8"/>
      <c r="C29" s="8"/>
      <c r="D29" s="8"/>
      <c r="E29" s="8"/>
    </row>
    <row r="30" spans="2:5" ht="24" thickBot="1" x14ac:dyDescent="0.35">
      <c r="B30" s="91" t="s">
        <v>24</v>
      </c>
      <c r="C30" s="92"/>
      <c r="D30" s="92"/>
      <c r="E30" s="93"/>
    </row>
    <row r="31" spans="2:5" ht="19.2" x14ac:dyDescent="0.3">
      <c r="B31" s="42" t="s">
        <v>11</v>
      </c>
      <c r="C31" s="40" t="s">
        <v>10</v>
      </c>
      <c r="D31" s="40" t="s">
        <v>39</v>
      </c>
      <c r="E31" s="41" t="s">
        <v>40</v>
      </c>
    </row>
    <row r="32" spans="2:5" ht="16.8" x14ac:dyDescent="0.3">
      <c r="B32" s="33" t="s">
        <v>26</v>
      </c>
      <c r="C32" s="29">
        <v>0.1</v>
      </c>
      <c r="D32" s="29">
        <v>850</v>
      </c>
      <c r="E32" s="31">
        <f>C32*D32</f>
        <v>85</v>
      </c>
    </row>
    <row r="33" spans="2:5" ht="16.8" x14ac:dyDescent="0.3">
      <c r="B33" s="30" t="s">
        <v>21</v>
      </c>
      <c r="C33" s="29">
        <v>0.03</v>
      </c>
      <c r="D33" s="29">
        <v>2100</v>
      </c>
      <c r="E33" s="31">
        <f>C33*D33</f>
        <v>63</v>
      </c>
    </row>
    <row r="34" spans="2:5" ht="16.8" x14ac:dyDescent="0.3">
      <c r="B34" s="30" t="s">
        <v>25</v>
      </c>
      <c r="C34" s="29">
        <v>1.6E-2</v>
      </c>
      <c r="D34" s="29">
        <v>1700</v>
      </c>
      <c r="E34" s="31">
        <f>C34*D34</f>
        <v>27.2</v>
      </c>
    </row>
    <row r="35" spans="2:5" ht="20.399999999999999" thickBot="1" x14ac:dyDescent="0.35">
      <c r="B35" s="34" t="s">
        <v>38</v>
      </c>
      <c r="C35" s="44"/>
      <c r="D35" s="44"/>
      <c r="E35" s="45">
        <f>SUM(E32:E34)</f>
        <v>175.2</v>
      </c>
    </row>
    <row r="37" spans="2:5" ht="15" thickBot="1" x14ac:dyDescent="0.35">
      <c r="B37" s="8"/>
      <c r="C37" s="8"/>
      <c r="D37" s="8"/>
      <c r="E37" s="8"/>
    </row>
    <row r="38" spans="2:5" ht="24" thickBot="1" x14ac:dyDescent="0.35">
      <c r="B38" s="91" t="s">
        <v>66</v>
      </c>
      <c r="C38" s="92"/>
      <c r="D38" s="92"/>
      <c r="E38" s="93"/>
    </row>
    <row r="39" spans="2:5" ht="19.2" x14ac:dyDescent="0.3">
      <c r="B39" s="42" t="s">
        <v>11</v>
      </c>
      <c r="C39" s="40" t="s">
        <v>10</v>
      </c>
      <c r="D39" s="40" t="s">
        <v>39</v>
      </c>
      <c r="E39" s="41" t="s">
        <v>40</v>
      </c>
    </row>
    <row r="40" spans="2:5" ht="16.8" x14ac:dyDescent="0.3">
      <c r="B40" s="59" t="s">
        <v>26</v>
      </c>
      <c r="C40" s="60">
        <v>0.1</v>
      </c>
      <c r="D40" s="60">
        <v>850</v>
      </c>
      <c r="E40" s="61">
        <f>C40*D40</f>
        <v>85</v>
      </c>
    </row>
    <row r="41" spans="2:5" ht="16.8" x14ac:dyDescent="0.3">
      <c r="B41" s="62" t="s">
        <v>67</v>
      </c>
      <c r="C41" s="60">
        <v>0.03</v>
      </c>
      <c r="D41" s="60">
        <v>1600</v>
      </c>
      <c r="E41" s="61">
        <f>C41*D41</f>
        <v>48</v>
      </c>
    </row>
    <row r="42" spans="2:5" ht="16.8" x14ac:dyDescent="0.3">
      <c r="B42" s="62" t="s">
        <v>14</v>
      </c>
      <c r="C42" s="60">
        <v>0.03</v>
      </c>
      <c r="D42" s="60">
        <v>1300</v>
      </c>
      <c r="E42" s="61">
        <f>C42*D42</f>
        <v>39</v>
      </c>
    </row>
    <row r="43" spans="2:5" ht="20.399999999999999" thickBot="1" x14ac:dyDescent="0.35">
      <c r="B43" s="58" t="s">
        <v>38</v>
      </c>
      <c r="C43" s="44"/>
      <c r="D43" s="44"/>
      <c r="E43" s="45">
        <f>SUM(E40:E42)</f>
        <v>172</v>
      </c>
    </row>
  </sheetData>
  <mergeCells count="5">
    <mergeCell ref="B23:E23"/>
    <mergeCell ref="B30:E30"/>
    <mergeCell ref="B3:E3"/>
    <mergeCell ref="B14:E14"/>
    <mergeCell ref="B38:E3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M27"/>
  <sheetViews>
    <sheetView showGridLines="0" view="pageBreakPreview" zoomScaleNormal="100" zoomScaleSheetLayoutView="100" workbookViewId="0">
      <selection activeCell="D4" sqref="D4"/>
    </sheetView>
  </sheetViews>
  <sheetFormatPr defaultColWidth="9" defaultRowHeight="14.4" x14ac:dyDescent="0.3"/>
  <cols>
    <col min="1" max="1" width="4" style="2" customWidth="1"/>
    <col min="2" max="2" width="11.88671875" style="9" bestFit="1" customWidth="1"/>
    <col min="3" max="3" width="9.109375" style="9" bestFit="1" customWidth="1"/>
    <col min="4" max="4" width="12.44140625" style="9" bestFit="1" customWidth="1"/>
    <col min="5" max="5" width="12.5546875" style="9" bestFit="1" customWidth="1"/>
    <col min="6" max="6" width="13.6640625" style="9" bestFit="1" customWidth="1"/>
    <col min="7" max="7" width="14.44140625" style="9" bestFit="1" customWidth="1"/>
    <col min="8" max="8" width="4.88671875" style="9" customWidth="1"/>
    <col min="9" max="9" width="15.5546875" style="2" customWidth="1"/>
    <col min="10" max="10" width="9" style="2"/>
    <col min="11" max="13" width="15.5546875" style="2" customWidth="1"/>
    <col min="14" max="16384" width="9" style="2"/>
  </cols>
  <sheetData>
    <row r="1" spans="2:13" ht="27.75" customHeight="1" thickBot="1" x14ac:dyDescent="0.35"/>
    <row r="2" spans="2:13" ht="24.75" customHeight="1" thickBot="1" x14ac:dyDescent="0.35">
      <c r="B2" s="91" t="s">
        <v>41</v>
      </c>
      <c r="C2" s="92"/>
      <c r="D2" s="92"/>
      <c r="E2" s="92"/>
      <c r="F2" s="92"/>
      <c r="G2" s="93"/>
      <c r="I2" s="1"/>
      <c r="K2" s="3"/>
      <c r="L2" s="3"/>
      <c r="M2" s="1"/>
    </row>
    <row r="3" spans="2:13" ht="16.8" x14ac:dyDescent="0.3">
      <c r="B3" s="42" t="s">
        <v>0</v>
      </c>
      <c r="C3" s="40" t="s">
        <v>2</v>
      </c>
      <c r="D3" s="40" t="s">
        <v>3</v>
      </c>
      <c r="E3" s="40" t="s">
        <v>8</v>
      </c>
      <c r="F3" s="40" t="s">
        <v>7</v>
      </c>
      <c r="G3" s="41" t="s">
        <v>4</v>
      </c>
      <c r="I3" s="5"/>
      <c r="K3" s="5"/>
      <c r="L3" s="5"/>
    </row>
    <row r="4" spans="2:13" ht="16.8" x14ac:dyDescent="0.3">
      <c r="B4" s="33" t="s">
        <v>57</v>
      </c>
      <c r="C4" s="10">
        <f>C6</f>
        <v>255</v>
      </c>
      <c r="D4" s="10">
        <f>'سقف طبقات بام پارکینگ'!E21</f>
        <v>250</v>
      </c>
      <c r="E4" s="10">
        <f>C4+D4</f>
        <v>505</v>
      </c>
      <c r="F4" s="56" t="s">
        <v>58</v>
      </c>
      <c r="G4" s="46">
        <v>500</v>
      </c>
      <c r="I4" s="5"/>
      <c r="K4" s="5"/>
      <c r="L4" s="5"/>
      <c r="M4" s="5"/>
    </row>
    <row r="5" spans="2:13" ht="16.8" x14ac:dyDescent="0.3">
      <c r="B5" s="33" t="s">
        <v>9</v>
      </c>
      <c r="C5" s="10">
        <f>'[2]اجزا سازه تیرچه بلوک'!I20</f>
        <v>255</v>
      </c>
      <c r="D5" s="10">
        <f>'سقف طبقات بام پارکینگ'!E10</f>
        <v>200</v>
      </c>
      <c r="E5" s="10">
        <f>C5+D5</f>
        <v>455</v>
      </c>
      <c r="F5" s="10">
        <v>100</v>
      </c>
      <c r="G5" s="46">
        <v>200</v>
      </c>
      <c r="I5" s="5"/>
      <c r="K5" s="5"/>
      <c r="L5" s="5"/>
      <c r="M5" s="5"/>
    </row>
    <row r="6" spans="2:13" ht="23.4" x14ac:dyDescent="0.3">
      <c r="B6" s="33" t="s">
        <v>34</v>
      </c>
      <c r="C6" s="10">
        <f>C5</f>
        <v>255</v>
      </c>
      <c r="D6" s="10">
        <f>D5</f>
        <v>200</v>
      </c>
      <c r="E6" s="10">
        <f t="shared" ref="E6:E8" si="0">C6+D6</f>
        <v>455</v>
      </c>
      <c r="F6" s="10">
        <v>100</v>
      </c>
      <c r="G6" s="46">
        <v>300</v>
      </c>
      <c r="K6" s="1"/>
      <c r="L6" s="1"/>
      <c r="M6" s="1"/>
    </row>
    <row r="7" spans="2:13" ht="23.4" x14ac:dyDescent="0.5">
      <c r="B7" s="33" t="s">
        <v>1</v>
      </c>
      <c r="C7" s="10">
        <f>'[2]اجزا سازه تیرچه بلوک'!I20</f>
        <v>255</v>
      </c>
      <c r="D7" s="10">
        <f>'[2]سربار طبقات بام پارکینگ'!E35</f>
        <v>250</v>
      </c>
      <c r="E7" s="10">
        <f>C7+D7</f>
        <v>505</v>
      </c>
      <c r="F7" s="56" t="s">
        <v>58</v>
      </c>
      <c r="G7" s="46">
        <v>200</v>
      </c>
      <c r="H7" s="7"/>
      <c r="K7" s="1"/>
      <c r="L7" s="1"/>
      <c r="M7" s="1"/>
    </row>
    <row r="8" spans="2:13" ht="18.600000000000001" x14ac:dyDescent="0.3">
      <c r="B8" s="33" t="s">
        <v>35</v>
      </c>
      <c r="C8" s="10">
        <f>C7</f>
        <v>255</v>
      </c>
      <c r="D8" s="10">
        <f>'[2]سربار طبقات بام پارکینگ'!E35</f>
        <v>250</v>
      </c>
      <c r="E8" s="10">
        <f t="shared" si="0"/>
        <v>505</v>
      </c>
      <c r="F8" s="56" t="s">
        <v>58</v>
      </c>
      <c r="G8" s="46">
        <v>300</v>
      </c>
      <c r="H8" s="4"/>
      <c r="K8" s="4"/>
      <c r="L8" s="4"/>
    </row>
    <row r="9" spans="2:13" ht="19.2" thickBot="1" x14ac:dyDescent="0.35">
      <c r="B9" s="47" t="s">
        <v>33</v>
      </c>
      <c r="C9" s="57" t="s">
        <v>58</v>
      </c>
      <c r="D9" s="57" t="s">
        <v>58</v>
      </c>
      <c r="E9" s="48">
        <v>750</v>
      </c>
      <c r="F9" s="57" t="s">
        <v>58</v>
      </c>
      <c r="G9" s="49">
        <v>500</v>
      </c>
      <c r="H9" s="4"/>
      <c r="K9" s="4"/>
      <c r="L9" s="4"/>
    </row>
    <row r="10" spans="2:13" ht="18.600000000000001" x14ac:dyDescent="0.3">
      <c r="B10" s="5"/>
      <c r="C10" s="55"/>
      <c r="D10" s="55"/>
      <c r="E10" s="55"/>
      <c r="F10" s="55"/>
      <c r="G10" s="55"/>
      <c r="H10" s="4"/>
      <c r="K10" s="4"/>
      <c r="L10" s="4"/>
    </row>
    <row r="11" spans="2:13" ht="18.600000000000001" x14ac:dyDescent="0.3">
      <c r="B11" s="5"/>
      <c r="C11" s="55"/>
      <c r="D11" s="55"/>
      <c r="E11" s="55"/>
      <c r="F11" s="55"/>
      <c r="G11" s="55"/>
      <c r="H11" s="4"/>
      <c r="K11" s="4"/>
      <c r="L11" s="4"/>
    </row>
    <row r="12" spans="2:13" ht="17.399999999999999" thickBot="1" x14ac:dyDescent="0.35">
      <c r="H12" s="5"/>
      <c r="K12" s="5"/>
      <c r="L12" s="5"/>
    </row>
    <row r="13" spans="2:13" ht="24" thickBot="1" x14ac:dyDescent="0.35">
      <c r="B13" s="91" t="s">
        <v>5</v>
      </c>
      <c r="C13" s="92"/>
      <c r="D13" s="92"/>
      <c r="E13" s="92"/>
      <c r="F13" s="92"/>
      <c r="G13" s="93"/>
      <c r="H13" s="5"/>
      <c r="I13" s="5"/>
      <c r="J13" s="5"/>
      <c r="K13" s="5"/>
      <c r="L13" s="5"/>
    </row>
    <row r="14" spans="2:13" ht="46.8" x14ac:dyDescent="0.75">
      <c r="B14" s="99" t="s">
        <v>27</v>
      </c>
      <c r="C14" s="100"/>
      <c r="D14" s="100"/>
      <c r="E14" s="52" t="s">
        <v>30</v>
      </c>
      <c r="F14" s="53" t="s">
        <v>28</v>
      </c>
      <c r="G14" s="54" t="s">
        <v>29</v>
      </c>
    </row>
    <row r="15" spans="2:13" ht="16.8" x14ac:dyDescent="0.3">
      <c r="B15" s="101" t="s">
        <v>56</v>
      </c>
      <c r="C15" s="102"/>
      <c r="D15" s="102"/>
      <c r="E15" s="11">
        <f>دیوار!E11</f>
        <v>201.10999999999999</v>
      </c>
      <c r="F15" s="10">
        <f>3.4-0.5</f>
        <v>2.9</v>
      </c>
      <c r="G15" s="50">
        <f>F15*E15</f>
        <v>583.21899999999994</v>
      </c>
    </row>
    <row r="16" spans="2:13" ht="16.8" x14ac:dyDescent="0.3">
      <c r="B16" s="101" t="s">
        <v>31</v>
      </c>
      <c r="C16" s="102"/>
      <c r="D16" s="102"/>
      <c r="E16" s="11">
        <f>دیوار!E20</f>
        <v>196</v>
      </c>
      <c r="F16" s="10">
        <f>3.4-0.5</f>
        <v>2.9</v>
      </c>
      <c r="G16" s="50">
        <f>F16*E16</f>
        <v>568.4</v>
      </c>
    </row>
    <row r="17" spans="2:7" ht="17.399999999999999" thickBot="1" x14ac:dyDescent="0.35">
      <c r="B17" s="97" t="s">
        <v>6</v>
      </c>
      <c r="C17" s="98"/>
      <c r="D17" s="98"/>
      <c r="E17" s="51">
        <v>200</v>
      </c>
      <c r="F17" s="48">
        <v>1.2</v>
      </c>
      <c r="G17" s="49">
        <f>F17*E17</f>
        <v>240</v>
      </c>
    </row>
    <row r="22" spans="2:7" ht="30" customHeight="1" x14ac:dyDescent="0.3"/>
    <row r="23" spans="2:7" ht="30" customHeight="1" x14ac:dyDescent="0.3"/>
    <row r="24" spans="2:7" ht="30" customHeight="1" x14ac:dyDescent="0.3"/>
    <row r="25" spans="2:7" ht="30" customHeight="1" x14ac:dyDescent="0.3"/>
    <row r="26" spans="2:7" ht="30" customHeight="1" x14ac:dyDescent="0.3"/>
    <row r="27" spans="2:7" ht="30" customHeight="1" x14ac:dyDescent="0.3"/>
  </sheetData>
  <mergeCells count="6">
    <mergeCell ref="B17:D17"/>
    <mergeCell ref="B2:G2"/>
    <mergeCell ref="B13:G13"/>
    <mergeCell ref="B14:D14"/>
    <mergeCell ref="B15:D15"/>
    <mergeCell ref="B16:D1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اجزا سازه تیرچه بلوک</vt:lpstr>
      <vt:lpstr>سقف طبقات بام پارکینگ</vt:lpstr>
      <vt:lpstr>دیوار</vt:lpstr>
      <vt:lpstr>خلاصه بارگذاری</vt:lpstr>
      <vt:lpstr>'اجزا سازه تیرچه بلوک'!Print_Area</vt:lpstr>
      <vt:lpstr>'خلاصه بارگذاری'!Print_Area</vt:lpstr>
      <vt:lpstr>دیوار!Print_Area</vt:lpstr>
      <vt:lpstr>'سقف طبقات بام پارکینگ'!Print_Area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Cobiax 3</dc:creator>
  <cp:lastModifiedBy>Alipc</cp:lastModifiedBy>
  <cp:lastPrinted>2021-04-10T08:01:56Z</cp:lastPrinted>
  <dcterms:created xsi:type="dcterms:W3CDTF">2015-01-06T10:09:27Z</dcterms:created>
  <dcterms:modified xsi:type="dcterms:W3CDTF">2021-09-08T12:17:29Z</dcterms:modified>
</cp:coreProperties>
</file>