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32\"/>
    </mc:Choice>
  </mc:AlternateContent>
  <xr:revisionPtr revIDLastSave="0" documentId="13_ncr:1_{1DC9C198-90F1-49F1-9582-85F59E06B158}" xr6:coauthVersionLast="47" xr6:coauthVersionMax="47" xr10:uidLastSave="{00000000-0000-0000-0000-000000000000}"/>
  <bookViews>
    <workbookView xWindow="-108" yWindow="-108" windowWidth="23256" windowHeight="12720" xr2:uid="{DBD2F1EC-A04E-4563-8B23-8CACBC796B08}"/>
  </bookViews>
  <sheets>
    <sheet name="Link Rot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2" l="1"/>
  <c r="M9" i="2"/>
  <c r="N9" i="2" s="1"/>
  <c r="M8" i="2"/>
  <c r="N8" i="2" s="1"/>
  <c r="M7" i="2"/>
  <c r="M6" i="2"/>
  <c r="M5" i="2"/>
  <c r="N5" i="2" s="1"/>
  <c r="N6" i="2"/>
  <c r="N7" i="2"/>
  <c r="N10" i="2"/>
  <c r="G11" i="2"/>
  <c r="B10" i="2" s="1"/>
  <c r="B12" i="2" s="1"/>
  <c r="D12" i="2" s="1"/>
  <c r="D9" i="2"/>
  <c r="C6" i="2"/>
  <c r="B17" i="2" l="1"/>
  <c r="B13" i="2"/>
  <c r="D13" i="2" s="1"/>
  <c r="B15" i="2" l="1"/>
</calcChain>
</file>

<file path=xl/sharedStrings.xml><?xml version="1.0" encoding="utf-8"?>
<sst xmlns="http://schemas.openxmlformats.org/spreadsheetml/2006/main" count="40" uniqueCount="33">
  <si>
    <t>mm</t>
  </si>
  <si>
    <t>L</t>
  </si>
  <si>
    <t>h</t>
  </si>
  <si>
    <t>e</t>
  </si>
  <si>
    <t>θ</t>
  </si>
  <si>
    <t>cd</t>
  </si>
  <si>
    <t>تغییرمکان تحت ترکیب بار</t>
  </si>
  <si>
    <t>طول تیرپیوند</t>
  </si>
  <si>
    <t>ارتفاع طبقه</t>
  </si>
  <si>
    <t>طول کل تیر</t>
  </si>
  <si>
    <t>ضریب بزرگنمایی (2800)</t>
  </si>
  <si>
    <t>دوران تیر پیوند</t>
  </si>
  <si>
    <t>Vp</t>
  </si>
  <si>
    <t>1.6Mp/Vp</t>
  </si>
  <si>
    <t>2.6Mp/Vp</t>
  </si>
  <si>
    <t>Alw</t>
  </si>
  <si>
    <t>Fy</t>
  </si>
  <si>
    <t>mm2</t>
  </si>
  <si>
    <t>N/mm2</t>
  </si>
  <si>
    <t>kN</t>
  </si>
  <si>
    <t>0.9Vp</t>
  </si>
  <si>
    <t>0.9Mp (ETABS)</t>
  </si>
  <si>
    <t>Limit Rotation</t>
  </si>
  <si>
    <t>kN.m</t>
  </si>
  <si>
    <t>m</t>
  </si>
  <si>
    <t>IPE200</t>
  </si>
  <si>
    <t>IPE160</t>
  </si>
  <si>
    <t>IPE180</t>
  </si>
  <si>
    <t>IPE220</t>
  </si>
  <si>
    <t>IPE240</t>
  </si>
  <si>
    <t>IPE270</t>
  </si>
  <si>
    <t>Mp</t>
  </si>
  <si>
    <t>delta (ETABS)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</si>
</sst>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6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" xfId="0" applyFill="1" applyBorder="1"/>
    <xf numFmtId="0" fontId="0" fillId="2" borderId="5" xfId="0" applyFill="1" applyBorder="1"/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0" fillId="0" borderId="3" xfId="0" applyBorder="1"/>
    <xf numFmtId="0" fontId="0" fillId="0" borderId="13" xfId="0" applyBorder="1"/>
    <xf numFmtId="0" fontId="0" fillId="0" borderId="4" xfId="0" applyBorder="1"/>
    <xf numFmtId="0" fontId="0" fillId="0" borderId="15" xfId="0" applyBorder="1"/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/>
    <xf numFmtId="0" fontId="0" fillId="5" borderId="11" xfId="0" applyFill="1" applyBorder="1"/>
    <xf numFmtId="0" fontId="0" fillId="3" borderId="1" xfId="0" applyFill="1" applyBorder="1"/>
    <xf numFmtId="0" fontId="0" fillId="3" borderId="14" xfId="0" applyFill="1" applyBorder="1"/>
    <xf numFmtId="0" fontId="2" fillId="0" borderId="0" xfId="0" applyFont="1"/>
    <xf numFmtId="0" fontId="0" fillId="6" borderId="6" xfId="0" applyFill="1" applyBorder="1"/>
    <xf numFmtId="0" fontId="0" fillId="6" borderId="7" xfId="0" applyFill="1" applyBorder="1"/>
    <xf numFmtId="0" fontId="0" fillId="0" borderId="0" xfId="0" applyFont="1"/>
    <xf numFmtId="0" fontId="0" fillId="0" borderId="0" xfId="0" applyFont="1" applyFill="1" applyBorder="1"/>
    <xf numFmtId="0" fontId="0" fillId="0" borderId="14" xfId="0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145332</xdr:colOff>
      <xdr:row>6</xdr:row>
      <xdr:rowOff>105103</xdr:rowOff>
    </xdr:from>
    <xdr:to>
      <xdr:col>9</xdr:col>
      <xdr:colOff>66947</xdr:colOff>
      <xdr:row>10</xdr:row>
      <xdr:rowOff>754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DD9BD3-D676-4EA4-926F-037949279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4187" y="1224455"/>
          <a:ext cx="531215" cy="641885"/>
        </a:xfrm>
        <a:prstGeom prst="rect">
          <a:avLst/>
        </a:prstGeom>
      </xdr:spPr>
    </xdr:pic>
    <xdr:clientData/>
  </xdr:twoCellAnchor>
  <xdr:twoCellAnchor editAs="oneCell">
    <xdr:from>
      <xdr:col>2</xdr:col>
      <xdr:colOff>331077</xdr:colOff>
      <xdr:row>13</xdr:row>
      <xdr:rowOff>38434</xdr:rowOff>
    </xdr:from>
    <xdr:to>
      <xdr:col>5</xdr:col>
      <xdr:colOff>246994</xdr:colOff>
      <xdr:row>19</xdr:row>
      <xdr:rowOff>85390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A0466F-2265-4C7A-B5D1-6CE9FD41F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64980" y="2450558"/>
          <a:ext cx="1944413" cy="1161053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42DF0-42F2-46B6-9F1D-1560911C2840}">
  <dimension ref="A1:N17"/>
  <sheetViews>
    <sheetView tabSelected="1" zoomScale="145" zoomScaleNormal="145" workbookViewId="0">
      <selection activeCell="K17" sqref="K17"/>
    </sheetView>
  </sheetViews>
  <sheetFormatPr defaultRowHeight="14.4" x14ac:dyDescent="0.3"/>
  <cols>
    <col min="1" max="1" width="19.33203125" customWidth="1"/>
    <col min="2" max="2" width="11.21875" customWidth="1"/>
    <col min="3" max="3" width="8" customWidth="1"/>
    <col min="4" max="4" width="10.44140625" customWidth="1"/>
    <col min="5" max="5" width="11.21875" customWidth="1"/>
    <col min="14" max="14" width="10.44140625" customWidth="1"/>
  </cols>
  <sheetData>
    <row r="1" spans="1:14" x14ac:dyDescent="0.3">
      <c r="A1" s="5" t="s">
        <v>6</v>
      </c>
      <c r="B1" s="29" t="s">
        <v>32</v>
      </c>
      <c r="C1" s="14">
        <v>13</v>
      </c>
      <c r="D1" t="s">
        <v>0</v>
      </c>
    </row>
    <row r="2" spans="1:14" x14ac:dyDescent="0.3">
      <c r="A2" s="5" t="s">
        <v>10</v>
      </c>
      <c r="B2" s="3" t="s">
        <v>5</v>
      </c>
      <c r="C2" s="15">
        <v>5.5</v>
      </c>
    </row>
    <row r="3" spans="1:14" ht="15" thickBot="1" x14ac:dyDescent="0.35">
      <c r="A3" s="5" t="s">
        <v>7</v>
      </c>
      <c r="B3" s="3" t="s">
        <v>3</v>
      </c>
      <c r="C3" s="15">
        <v>704</v>
      </c>
      <c r="D3" t="s">
        <v>0</v>
      </c>
    </row>
    <row r="4" spans="1:14" x14ac:dyDescent="0.3">
      <c r="A4" s="5" t="s">
        <v>8</v>
      </c>
      <c r="B4" s="3" t="s">
        <v>2</v>
      </c>
      <c r="C4" s="15">
        <v>3200</v>
      </c>
      <c r="D4" t="s">
        <v>0</v>
      </c>
      <c r="K4" s="8"/>
      <c r="L4" s="27" t="s">
        <v>12</v>
      </c>
      <c r="M4" s="27" t="s">
        <v>31</v>
      </c>
      <c r="N4" s="28" t="s">
        <v>13</v>
      </c>
    </row>
    <row r="5" spans="1:14" ht="15" thickBot="1" x14ac:dyDescent="0.35">
      <c r="A5" s="5" t="s">
        <v>9</v>
      </c>
      <c r="B5" s="4" t="s">
        <v>1</v>
      </c>
      <c r="C5" s="16">
        <v>3304</v>
      </c>
      <c r="D5" t="s">
        <v>0</v>
      </c>
      <c r="K5" s="10" t="s">
        <v>26</v>
      </c>
      <c r="L5" s="7">
        <v>104.544</v>
      </c>
      <c r="M5" s="7">
        <f>124000*240/1000000</f>
        <v>29.76</v>
      </c>
      <c r="N5" s="11">
        <f>1.6*M5/L5</f>
        <v>0.455463728191001</v>
      </c>
    </row>
    <row r="6" spans="1:14" ht="15" thickBot="1" x14ac:dyDescent="0.35">
      <c r="A6" s="6" t="s">
        <v>11</v>
      </c>
      <c r="B6" s="1" t="s">
        <v>4</v>
      </c>
      <c r="C6" s="2">
        <f>(C1*C2*C5)/(C3*C4)</f>
        <v>0.10486328125</v>
      </c>
      <c r="K6" s="10" t="s">
        <v>27</v>
      </c>
      <c r="L6" s="7">
        <v>125.164</v>
      </c>
      <c r="M6" s="7">
        <f>166000*240/1000000</f>
        <v>39.840000000000003</v>
      </c>
      <c r="N6" s="11">
        <f t="shared" ref="N6:N10" si="0">1.6*M6/L6</f>
        <v>0.50928381962864722</v>
      </c>
    </row>
    <row r="7" spans="1:14" x14ac:dyDescent="0.3">
      <c r="K7" s="10" t="s">
        <v>25</v>
      </c>
      <c r="L7" s="7">
        <v>147.541</v>
      </c>
      <c r="M7" s="7">
        <f>221000*240/1000000</f>
        <v>53.04</v>
      </c>
      <c r="N7" s="11">
        <f t="shared" si="0"/>
        <v>0.57518926942341453</v>
      </c>
    </row>
    <row r="8" spans="1:14" ht="15" thickBot="1" x14ac:dyDescent="0.35">
      <c r="K8" s="10" t="s">
        <v>28</v>
      </c>
      <c r="L8" s="7">
        <v>171.279</v>
      </c>
      <c r="M8" s="7">
        <f>285000*240/1000000</f>
        <v>68.400000000000006</v>
      </c>
      <c r="N8" s="11">
        <f t="shared" si="0"/>
        <v>0.63895749041038319</v>
      </c>
    </row>
    <row r="9" spans="1:14" x14ac:dyDescent="0.3">
      <c r="A9" s="7" t="s">
        <v>21</v>
      </c>
      <c r="B9" s="17">
        <v>139.32</v>
      </c>
      <c r="C9" t="s">
        <v>23</v>
      </c>
      <c r="D9" s="21">
        <f>B9/0.9</f>
        <v>154.79999999999998</v>
      </c>
      <c r="F9" s="8" t="s">
        <v>15</v>
      </c>
      <c r="G9" s="18">
        <v>2400</v>
      </c>
      <c r="H9" s="9" t="s">
        <v>17</v>
      </c>
      <c r="K9" s="10" t="s">
        <v>29</v>
      </c>
      <c r="L9" s="7">
        <v>196.773</v>
      </c>
      <c r="M9" s="7">
        <f>367000*240/1000000</f>
        <v>88.08</v>
      </c>
      <c r="N9" s="11">
        <f t="shared" si="0"/>
        <v>0.7161958195484136</v>
      </c>
    </row>
    <row r="10" spans="1:14" ht="15" thickBot="1" x14ac:dyDescent="0.35">
      <c r="A10" s="7" t="s">
        <v>20</v>
      </c>
      <c r="B10" s="19">
        <f>0.9*G11</f>
        <v>311.04000000000002</v>
      </c>
      <c r="C10" t="s">
        <v>19</v>
      </c>
      <c r="F10" s="10" t="s">
        <v>16</v>
      </c>
      <c r="G10" s="17">
        <v>240</v>
      </c>
      <c r="H10" s="11" t="s">
        <v>18</v>
      </c>
      <c r="K10" s="12" t="s">
        <v>30</v>
      </c>
      <c r="L10" s="26">
        <v>237.21100000000001</v>
      </c>
      <c r="M10" s="26">
        <f>484000*240/1000000</f>
        <v>116.16</v>
      </c>
      <c r="N10" s="13">
        <f t="shared" si="0"/>
        <v>0.78350498079768638</v>
      </c>
    </row>
    <row r="11" spans="1:14" ht="15" thickBot="1" x14ac:dyDescent="0.35">
      <c r="F11" s="12" t="s">
        <v>12</v>
      </c>
      <c r="G11" s="20">
        <f>0.6*G9*G10/1000</f>
        <v>345.6</v>
      </c>
      <c r="H11" s="13" t="s">
        <v>19</v>
      </c>
    </row>
    <row r="12" spans="1:14" x14ac:dyDescent="0.3">
      <c r="A12" s="7" t="s">
        <v>13</v>
      </c>
      <c r="B12" s="19">
        <f>(1.6*B9)/B10</f>
        <v>0.71666666666666667</v>
      </c>
      <c r="C12" s="24" t="s">
        <v>24</v>
      </c>
      <c r="D12" s="21">
        <f>B12*1000</f>
        <v>716.66666666666663</v>
      </c>
    </row>
    <row r="13" spans="1:14" x14ac:dyDescent="0.3">
      <c r="A13" s="7" t="s">
        <v>14</v>
      </c>
      <c r="B13" s="19">
        <f>2.6*B9/B10</f>
        <v>1.1645833333333331</v>
      </c>
      <c r="C13" s="25" t="s">
        <v>24</v>
      </c>
      <c r="D13" s="21">
        <f>B13*1000</f>
        <v>1164.583333333333</v>
      </c>
    </row>
    <row r="14" spans="1:14" ht="15" thickBot="1" x14ac:dyDescent="0.35"/>
    <row r="15" spans="1:14" ht="15" thickBot="1" x14ac:dyDescent="0.35">
      <c r="A15" s="22" t="s">
        <v>22</v>
      </c>
      <c r="B15" s="23">
        <f>IF(C3&lt;=D12,0.08,IF(C3&gt;=D13,0.02,B17))</f>
        <v>0.08</v>
      </c>
    </row>
    <row r="17" spans="2:2" x14ac:dyDescent="0.3">
      <c r="B17" s="21">
        <f>0.176-(0.06*(G11/D9)*0.001*C3)</f>
        <v>8.1696744186046499E-2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Link Rotation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2023-07-16T16:22:52Z</dcterms:created>
  <dcterms:modified xsi:type="dcterms:W3CDTF">2023-09-27T15:12:39Z</dcterms:modified>
</cp:coreProperties>
</file>